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305"/>
  </bookViews>
  <sheets>
    <sheet name="Form 8 - LDRRMFU" sheetId="1" r:id="rId1"/>
    <sheet name="Infographics" sheetId="2" r:id="rId2"/>
  </sheets>
  <definedNames>
    <definedName name="_xlnm.Print_Area" localSheetId="0">'Form 8 - LDRRMFU'!$A$1:$H$122</definedName>
    <definedName name="_xlnm.Print_Titles" localSheetId="0">'Form 8 - LDRRMFU'!$6:$8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H10" i="1"/>
  <c r="B29" i="2" l="1"/>
  <c r="B27" i="2"/>
  <c r="B25" i="2" l="1"/>
  <c r="B33" i="2"/>
  <c r="H114" i="1"/>
  <c r="D112" i="1"/>
  <c r="H107" i="1"/>
  <c r="H108" i="1"/>
  <c r="H109" i="1"/>
  <c r="H110" i="1"/>
  <c r="H111" i="1"/>
  <c r="H105" i="1"/>
  <c r="H97" i="1"/>
  <c r="H92" i="1"/>
  <c r="H87" i="1"/>
  <c r="J14" i="1" l="1"/>
  <c r="H106" i="1" l="1"/>
  <c r="H112" i="1" s="1"/>
  <c r="H90" i="1" l="1"/>
  <c r="H75" i="1"/>
  <c r="H76" i="1"/>
  <c r="H77" i="1"/>
  <c r="H78" i="1"/>
  <c r="H79" i="1"/>
  <c r="H80" i="1"/>
  <c r="H81" i="1"/>
  <c r="H82" i="1"/>
  <c r="H100" i="1" l="1"/>
  <c r="H101" i="1"/>
  <c r="H102" i="1"/>
  <c r="H83" i="1"/>
  <c r="H84" i="1"/>
  <c r="H85" i="1"/>
  <c r="H86" i="1"/>
  <c r="H88" i="1"/>
  <c r="H89" i="1"/>
  <c r="H91" i="1"/>
  <c r="H94" i="1"/>
  <c r="H95" i="1"/>
  <c r="H96" i="1"/>
  <c r="H98" i="1"/>
  <c r="H99" i="1"/>
  <c r="H69" i="1" l="1"/>
  <c r="H68" i="1"/>
  <c r="H67" i="1"/>
  <c r="H56" i="1"/>
  <c r="H55" i="1"/>
  <c r="H54" i="1"/>
  <c r="H53" i="1"/>
  <c r="H52" i="1"/>
  <c r="H48" i="1"/>
  <c r="K42" i="1"/>
  <c r="D41" i="1"/>
  <c r="H40" i="1"/>
  <c r="H32" i="1"/>
  <c r="D103" i="1" l="1"/>
  <c r="D71" i="1"/>
  <c r="D114" i="1" l="1"/>
  <c r="B6" i="2"/>
  <c r="B8" i="2"/>
  <c r="B10" i="2"/>
  <c r="C22" i="1"/>
  <c r="D13" i="1" l="1"/>
  <c r="D22" i="1" l="1"/>
  <c r="D115" i="1" s="1"/>
  <c r="B16" i="2"/>
  <c r="H11" i="1"/>
  <c r="B14" i="2" s="1"/>
  <c r="H13" i="1"/>
  <c r="H21" i="1"/>
  <c r="H22" i="1" l="1"/>
  <c r="B20" i="2" s="1"/>
  <c r="C114" i="1"/>
  <c r="C115" i="1" s="1"/>
  <c r="H45" i="1" l="1"/>
  <c r="H46" i="1"/>
  <c r="H47" i="1"/>
  <c r="H49" i="1"/>
  <c r="H50" i="1"/>
  <c r="H51" i="1"/>
  <c r="H57" i="1"/>
  <c r="H58" i="1"/>
  <c r="H59" i="1"/>
  <c r="H60" i="1"/>
  <c r="H61" i="1"/>
  <c r="H43" i="1"/>
  <c r="H44" i="1"/>
  <c r="H62" i="1"/>
  <c r="H63" i="1"/>
  <c r="H64" i="1"/>
  <c r="H65" i="1"/>
  <c r="H66" i="1"/>
  <c r="H70" i="1"/>
  <c r="H73" i="1"/>
  <c r="H34" i="1"/>
  <c r="H35" i="1"/>
  <c r="H36" i="1"/>
  <c r="H37" i="1"/>
  <c r="H38" i="1"/>
  <c r="H39" i="1"/>
  <c r="H26" i="1"/>
  <c r="H27" i="1"/>
  <c r="H28" i="1"/>
  <c r="H29" i="1"/>
  <c r="H30" i="1"/>
  <c r="H31" i="1"/>
  <c r="H33" i="1"/>
  <c r="H25" i="1"/>
  <c r="H115" i="1" l="1"/>
  <c r="H41" i="1"/>
  <c r="H103" i="1"/>
  <c r="H71" i="1"/>
  <c r="J71" i="1" l="1"/>
</calcChain>
</file>

<file path=xl/sharedStrings.xml><?xml version="1.0" encoding="utf-8"?>
<sst xmlns="http://schemas.openxmlformats.org/spreadsheetml/2006/main" count="107" uniqueCount="102">
  <si>
    <t>LOCAL DISASTER RISK REDUCTION AND MANAGEMENT FUND UTILIZATION</t>
  </si>
  <si>
    <t>Particulars</t>
  </si>
  <si>
    <t>From Other LGUs</t>
  </si>
  <si>
    <t>From Other
Sources</t>
  </si>
  <si>
    <t>Total</t>
  </si>
  <si>
    <t>Mitigation Fund
70%</t>
  </si>
  <si>
    <t>A. Sources of Funds</t>
  </si>
  <si>
    <t xml:space="preserve">     Continuing Appropriations</t>
  </si>
  <si>
    <t xml:space="preserve">       Transfer/Grants</t>
  </si>
  <si>
    <t xml:space="preserve">       Total Funds Available</t>
  </si>
  <si>
    <t>B. Utilization</t>
  </si>
  <si>
    <t xml:space="preserve">    Total Utilization</t>
  </si>
  <si>
    <t>(Commission on Audit Form)</t>
  </si>
  <si>
    <t>FDP Form 8 - Local Disaster Risk Reduction and Management Fund Utilization</t>
  </si>
  <si>
    <t>LDRRM Fund</t>
  </si>
  <si>
    <t>NDRRM Fund</t>
  </si>
  <si>
    <t xml:space="preserve">    Unutilized Balance</t>
  </si>
  <si>
    <t xml:space="preserve">     Current Appropriations</t>
  </si>
  <si>
    <t xml:space="preserve">     Previous Years' Appropriations Transferred to the Special Trust Fund</t>
  </si>
  <si>
    <t>Local Accountant</t>
  </si>
  <si>
    <t xml:space="preserve">We hereby certify that we have reviewed the contents and hereby attest to the veracity and correctness of the data or information contained in this document.
</t>
  </si>
  <si>
    <t>Bayawan City</t>
  </si>
  <si>
    <t>Establishment of Bayawan Fire Substation in Brgy. Kalumboyan</t>
  </si>
  <si>
    <t>Establishment of Bayawan Fire Substation in Brgy. Dawis</t>
  </si>
  <si>
    <t>For LDRRMF Utilization</t>
  </si>
  <si>
    <t>TOTAL LDRRMF ALLOCATION</t>
  </si>
  <si>
    <t>DRRM Fund, Current Year</t>
  </si>
  <si>
    <t>Quick Response Fund (30%)</t>
  </si>
  <si>
    <t>Mitigation Fund (70%)</t>
  </si>
  <si>
    <t>Other Funds, Current Year</t>
  </si>
  <si>
    <t>Total Continuing Appropriation</t>
  </si>
  <si>
    <t>Total Transfer/Grants</t>
  </si>
  <si>
    <t>Total Funds Available</t>
  </si>
  <si>
    <t>QUARTERLY LDRRMF UTILIZATION</t>
  </si>
  <si>
    <t>Total Others Funds, Current Year</t>
  </si>
  <si>
    <t>Total Utilization, Current Year</t>
  </si>
  <si>
    <t>Quick Response
Fund (QRF) 30%</t>
  </si>
  <si>
    <t>Total Previous Years Appropriations Transferred to the Special Trust Fund</t>
  </si>
  <si>
    <t>total ldrrmf utilization for the quarter</t>
  </si>
  <si>
    <t>CORAZON P. LIRAZAN, CPA, MBA</t>
  </si>
  <si>
    <t>Prepared by:</t>
  </si>
  <si>
    <t>ENGR. EDWARD RYAN C. TORREDA</t>
  </si>
  <si>
    <t>LDRRMO IV</t>
  </si>
  <si>
    <t>MOOE</t>
  </si>
  <si>
    <t>Capital Outlay</t>
  </si>
  <si>
    <t>Continuing</t>
  </si>
  <si>
    <t>MOOE Sub-Total</t>
  </si>
  <si>
    <t>Capital Outlay Sub-Total</t>
  </si>
  <si>
    <t>Continuing Sub-Total</t>
  </si>
  <si>
    <t>Trust Fund  Sub-Total</t>
  </si>
  <si>
    <t>Trust Fund</t>
  </si>
  <si>
    <t>Construction of Barangay Gymnasium &amp; Evacuation Center, Brgy. Manduao</t>
  </si>
  <si>
    <t>Concreting of Drainage Canal Cover, Brgy. Suba</t>
  </si>
  <si>
    <t>Construction of Stage, Stockroom, Louvers at the Barangay Evacuation Center, Brgy. Poblacion</t>
  </si>
  <si>
    <t>Data Switch, 24 port Gigabit L2Managed PoE+Switch with SFP Slots</t>
  </si>
  <si>
    <t>6U Data Cabinet with Fan &amp; Glass Cover</t>
  </si>
  <si>
    <t>1 Unit Automated External Defibrilator</t>
  </si>
  <si>
    <t>Supply &amp; Installation of Fire Alarm System</t>
  </si>
  <si>
    <t>75 Units ABC Type Fire Extinguisher</t>
  </si>
  <si>
    <t>10 Units Industrial Double Sided Fiber Glass Ladder</t>
  </si>
  <si>
    <t>10 Pcs Life Buoy</t>
  </si>
  <si>
    <t>6 Pcs Gas Mask</t>
  </si>
  <si>
    <t>20 Pcs Rescue Vest with Compartment</t>
  </si>
  <si>
    <t>6 Pcs Spring Hill Strap</t>
  </si>
  <si>
    <t>6 Pcs Fins Shoe Type</t>
  </si>
  <si>
    <t>Travelling Expenses</t>
  </si>
  <si>
    <t>Training Expenses</t>
  </si>
  <si>
    <t>Office Supplies Expenses</t>
  </si>
  <si>
    <t>Food Supplies Expenses</t>
  </si>
  <si>
    <t>Drugs and Medicines Expenses</t>
  </si>
  <si>
    <t>Medical, Dental and Laboratory Supplies Expenses</t>
  </si>
  <si>
    <t>Fuel, Oil, and Lubricants Expenses</t>
  </si>
  <si>
    <t>Other Supplies and Materials Expenses</t>
  </si>
  <si>
    <t>Internet Subscription Expenses</t>
  </si>
  <si>
    <t>Cable, Satelite, Telegraph, and Radio Expenses</t>
  </si>
  <si>
    <t>Consultancy Services</t>
  </si>
  <si>
    <t>Repair and Maintenance - Machinery &amp; Equipment</t>
  </si>
  <si>
    <t>Repair and Maintenance - Transportation Equipment</t>
  </si>
  <si>
    <t>Insurance Expenses</t>
  </si>
  <si>
    <t>Printing and Publication Expenses</t>
  </si>
  <si>
    <t>Rent Expenses</t>
  </si>
  <si>
    <t>Purchase &amp; Installation of Rain Water Collection Tank at ENZO Teves High School, Omod High School &amp; BNHS</t>
  </si>
  <si>
    <t>Medical Dental and Laboratory Supplies</t>
  </si>
  <si>
    <t>Installation of Potable water tanks on Identified Evacuation Centers</t>
  </si>
  <si>
    <t>Omod Elementary School</t>
  </si>
  <si>
    <t>Atilano Cabangal High School</t>
  </si>
  <si>
    <t>Tavera Elementary School</t>
  </si>
  <si>
    <t>Nangka Elementary School</t>
  </si>
  <si>
    <t>Guisocon Elementary School</t>
  </si>
  <si>
    <t>Dean Felix Gaudiel Elementary School</t>
  </si>
  <si>
    <t>BCSTEC Elementary/High School</t>
  </si>
  <si>
    <t>Pagatban High School</t>
  </si>
  <si>
    <t>Disaster Response &amp; Rescue Equipment</t>
  </si>
  <si>
    <t>as of March 31, 2020</t>
  </si>
  <si>
    <t>Fabrication of 5 Tables &amp; 5 Cabinets</t>
  </si>
  <si>
    <t>Construction of Evacuation Center at Purok Falcata, Brgy. San Roque</t>
  </si>
  <si>
    <t>3 Units Rescue Vehicle</t>
  </si>
  <si>
    <t>Purchase of Rescue Vehicle</t>
  </si>
  <si>
    <t>7 Units pumping sets with accessories</t>
  </si>
  <si>
    <t>Construction of Flat Slab Bridge at Malon Creek,Brgy. Tabuan</t>
  </si>
  <si>
    <t>Other Supplies</t>
  </si>
  <si>
    <t>ICT Equipment (Laptop)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</si>
</sst>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08">
    <xf numFmtId="0" fontId="0" fillId="0" borderId="0" xfId="0"/>
    <xf numFmtId="164" fontId="0" fillId="0" borderId="0" xfId="1" applyFont="1"/>
    <xf numFmtId="164" fontId="4" fillId="0" borderId="1" xfId="1" applyFont="1" applyBorder="1" applyAlignment="1">
      <alignment horizontal="center" vertical="center"/>
    </xf>
    <xf numFmtId="164" fontId="0" fillId="0" borderId="0" xfId="1" applyFont="1" applyAlignment="1">
      <alignment horizontal="left" vertical="center"/>
    </xf>
    <xf numFmtId="164" fontId="0" fillId="0" borderId="3" xfId="1" applyFont="1" applyBorder="1" applyAlignment="1">
      <alignment horizontal="left" vertical="center"/>
    </xf>
    <xf numFmtId="0" fontId="0" fillId="0" borderId="0" xfId="0" applyFont="1"/>
    <xf numFmtId="0" fontId="3" fillId="0" borderId="0" xfId="0" applyFont="1" applyAlignment="1">
      <alignment vertical="center"/>
    </xf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 vertical="center" wrapText="1"/>
    </xf>
    <xf numFmtId="0" fontId="3" fillId="0" borderId="0" xfId="0" applyFont="1" applyAlignment="1">
      <alignment wrapText="1"/>
    </xf>
    <xf numFmtId="164" fontId="3" fillId="0" borderId="0" xfId="1" applyFont="1" applyAlignment="1">
      <alignment wrapText="1"/>
    </xf>
    <xf numFmtId="164" fontId="3" fillId="0" borderId="0" xfId="1" applyFont="1" applyBorder="1" applyAlignment="1">
      <alignment horizontal="left" vertical="center" wrapText="1"/>
    </xf>
    <xf numFmtId="164" fontId="3" fillId="0" borderId="4" xfId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indent="2"/>
    </xf>
    <xf numFmtId="164" fontId="3" fillId="0" borderId="0" xfId="1" applyFont="1" applyAlignment="1">
      <alignment horizontal="left" vertical="center" indent="2"/>
    </xf>
    <xf numFmtId="0" fontId="3" fillId="0" borderId="0" xfId="0" applyFont="1" applyBorder="1" applyAlignment="1">
      <alignment horizontal="left" wrapText="1" indent="2"/>
    </xf>
    <xf numFmtId="164" fontId="3" fillId="0" borderId="3" xfId="1" applyFont="1" applyBorder="1" applyAlignment="1">
      <alignment horizontal="left" vertical="center" wrapText="1"/>
    </xf>
    <xf numFmtId="164" fontId="3" fillId="0" borderId="4" xfId="1" applyFont="1" applyBorder="1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1" applyFont="1" applyAlignment="1">
      <alignment vertical="center"/>
    </xf>
    <xf numFmtId="164" fontId="4" fillId="0" borderId="11" xfId="1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 indent="12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7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164" fontId="4" fillId="0" borderId="12" xfId="1" applyFont="1" applyBorder="1" applyAlignment="1">
      <alignment horizontal="center" vertical="center"/>
    </xf>
    <xf numFmtId="164" fontId="4" fillId="0" borderId="11" xfId="1" applyFont="1" applyBorder="1" applyAlignment="1">
      <alignment horizontal="center" vertical="center"/>
    </xf>
    <xf numFmtId="164" fontId="4" fillId="0" borderId="13" xfId="1" applyFont="1" applyBorder="1" applyAlignment="1">
      <alignment horizontal="center" vertical="center"/>
    </xf>
    <xf numFmtId="164" fontId="4" fillId="0" borderId="14" xfId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4" fontId="7" fillId="0" borderId="12" xfId="1" applyFont="1" applyBorder="1" applyAlignment="1">
      <alignment horizontal="center" vertical="center"/>
    </xf>
    <xf numFmtId="164" fontId="7" fillId="0" borderId="11" xfId="1" applyFont="1" applyBorder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164" fontId="7" fillId="0" borderId="15" xfId="1" applyFont="1" applyBorder="1" applyAlignment="1">
      <alignment horizontal="center" vertical="center"/>
    </xf>
    <xf numFmtId="164" fontId="7" fillId="0" borderId="6" xfId="1" applyFont="1" applyBorder="1" applyAlignment="1">
      <alignment horizontal="center" vertical="center"/>
    </xf>
    <xf numFmtId="164" fontId="7" fillId="0" borderId="5" xfId="1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/>
    </xf>
    <xf numFmtId="164" fontId="2" fillId="0" borderId="14" xfId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4" fontId="0" fillId="0" borderId="0" xfId="1" applyFont="1" applyAlignment="1">
      <alignment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64" fontId="5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1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 indent="4"/>
    </xf>
    <xf numFmtId="0" fontId="4" fillId="0" borderId="10" xfId="0" applyFont="1" applyBorder="1" applyAlignment="1">
      <alignment horizontal="left" vertical="center" wrapText="1" indent="3"/>
    </xf>
    <xf numFmtId="0" fontId="4" fillId="0" borderId="11" xfId="0" applyFont="1" applyBorder="1" applyAlignment="1">
      <alignment horizontal="left" vertical="center" wrapText="1" indent="3"/>
    </xf>
    <xf numFmtId="164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 indent="3"/>
    </xf>
    <xf numFmtId="0" fontId="4" fillId="0" borderId="11" xfId="0" applyFont="1" applyBorder="1" applyAlignment="1">
      <alignment horizontal="left" vertical="center" wrapText="1" indent="3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showGridLines="0" tabSelected="1" topLeftCell="A10" zoomScale="90" zoomScaleNormal="90" zoomScaleSheetLayoutView="130" workbookViewId="0">
      <selection activeCell="F19" sqref="F19"/>
    </sheetView>
  </sheetViews>
  <sheetFormatPr defaultRowHeight="15" x14ac:dyDescent="0.25"/>
  <cols>
    <col min="1" max="1" width="54.7109375" style="19" customWidth="1"/>
    <col min="2" max="2" width="13.42578125" style="19" customWidth="1"/>
    <col min="3" max="3" width="13.5703125" style="18" bestFit="1" customWidth="1"/>
    <col min="4" max="4" width="14.85546875" style="18" customWidth="1"/>
    <col min="5" max="5" width="11.140625" style="18" customWidth="1"/>
    <col min="6" max="6" width="11.28515625" style="18" customWidth="1"/>
    <col min="7" max="7" width="9.85546875" style="18" customWidth="1"/>
    <col min="8" max="8" width="14.5703125" style="18" customWidth="1"/>
    <col min="9" max="9" width="14.85546875" style="18" customWidth="1"/>
    <col min="10" max="10" width="15" style="59" hidden="1" customWidth="1"/>
    <col min="11" max="11" width="15" style="59" bestFit="1" customWidth="1"/>
    <col min="12" max="12" width="15" style="19" bestFit="1" customWidth="1"/>
    <col min="13" max="16384" width="9.140625" style="19"/>
  </cols>
  <sheetData>
    <row r="1" spans="1:12" x14ac:dyDescent="0.25">
      <c r="A1" s="100" t="s">
        <v>13</v>
      </c>
      <c r="B1" s="100"/>
      <c r="C1" s="100"/>
      <c r="D1" s="100"/>
      <c r="E1" s="100"/>
    </row>
    <row r="2" spans="1:12" x14ac:dyDescent="0.25">
      <c r="A2" s="20" t="s">
        <v>12</v>
      </c>
      <c r="B2" s="20"/>
    </row>
    <row r="3" spans="1:12" x14ac:dyDescent="0.25">
      <c r="A3" s="101" t="s">
        <v>0</v>
      </c>
      <c r="B3" s="101"/>
      <c r="C3" s="101"/>
      <c r="D3" s="101"/>
      <c r="E3" s="101"/>
      <c r="F3" s="101"/>
      <c r="G3" s="101"/>
      <c r="H3" s="101"/>
    </row>
    <row r="4" spans="1:12" x14ac:dyDescent="0.25">
      <c r="A4" s="102" t="s">
        <v>93</v>
      </c>
      <c r="B4" s="102"/>
      <c r="C4" s="102"/>
      <c r="D4" s="102"/>
      <c r="E4" s="102"/>
      <c r="F4" s="102"/>
      <c r="G4" s="102"/>
      <c r="H4" s="102"/>
      <c r="I4" s="21"/>
      <c r="J4" s="62"/>
      <c r="K4" s="62"/>
      <c r="L4" s="22"/>
    </row>
    <row r="5" spans="1:12" x14ac:dyDescent="0.25">
      <c r="A5" s="99" t="s">
        <v>21</v>
      </c>
      <c r="B5" s="99"/>
      <c r="C5" s="99"/>
      <c r="D5" s="99"/>
      <c r="E5" s="99"/>
      <c r="F5" s="99"/>
      <c r="G5" s="99"/>
      <c r="H5" s="99"/>
    </row>
    <row r="6" spans="1:12" x14ac:dyDescent="0.25">
      <c r="A6" s="103" t="s">
        <v>1</v>
      </c>
      <c r="B6" s="104"/>
      <c r="C6" s="98" t="s">
        <v>14</v>
      </c>
      <c r="D6" s="98"/>
      <c r="E6" s="98" t="s">
        <v>15</v>
      </c>
      <c r="F6" s="97" t="s">
        <v>2</v>
      </c>
      <c r="G6" s="97" t="s">
        <v>3</v>
      </c>
      <c r="H6" s="98" t="s">
        <v>4</v>
      </c>
    </row>
    <row r="7" spans="1:12" s="63" customFormat="1" x14ac:dyDescent="0.25">
      <c r="A7" s="105"/>
      <c r="B7" s="106"/>
      <c r="C7" s="97" t="s">
        <v>36</v>
      </c>
      <c r="D7" s="97" t="s">
        <v>5</v>
      </c>
      <c r="E7" s="98"/>
      <c r="F7" s="97"/>
      <c r="G7" s="98"/>
      <c r="H7" s="98"/>
      <c r="I7" s="28"/>
      <c r="J7" s="64"/>
      <c r="K7" s="64"/>
    </row>
    <row r="8" spans="1:12" x14ac:dyDescent="0.25">
      <c r="A8" s="105"/>
      <c r="B8" s="106"/>
      <c r="C8" s="98"/>
      <c r="D8" s="98"/>
      <c r="E8" s="98"/>
      <c r="F8" s="97"/>
      <c r="G8" s="98"/>
      <c r="H8" s="98"/>
    </row>
    <row r="9" spans="1:12" x14ac:dyDescent="0.25">
      <c r="A9" s="82" t="s">
        <v>6</v>
      </c>
      <c r="B9" s="83"/>
      <c r="C9" s="2"/>
      <c r="D9" s="2"/>
      <c r="E9" s="2"/>
      <c r="F9" s="2"/>
      <c r="G9" s="2"/>
      <c r="H9" s="2"/>
    </row>
    <row r="10" spans="1:12" x14ac:dyDescent="0.25">
      <c r="A10" s="82" t="s">
        <v>17</v>
      </c>
      <c r="B10" s="83"/>
      <c r="C10" s="2">
        <v>18164909.16</v>
      </c>
      <c r="D10" s="2">
        <v>42384788.039999999</v>
      </c>
      <c r="E10" s="2"/>
      <c r="F10" s="2"/>
      <c r="G10" s="2"/>
      <c r="H10" s="2">
        <f>SUM(C10:G10)</f>
        <v>60549697.200000003</v>
      </c>
      <c r="J10" s="59">
        <v>60549697.200000003</v>
      </c>
      <c r="L10" s="79"/>
    </row>
    <row r="11" spans="1:12" x14ac:dyDescent="0.25">
      <c r="A11" s="82" t="s">
        <v>7</v>
      </c>
      <c r="B11" s="83"/>
      <c r="C11" s="2"/>
      <c r="D11" s="2">
        <v>40009906.920000002</v>
      </c>
      <c r="E11" s="2"/>
      <c r="F11" s="2"/>
      <c r="G11" s="2"/>
      <c r="H11" s="2">
        <f t="shared" ref="H11:H13" si="0">SUM(C11:G11)</f>
        <v>40009906.920000002</v>
      </c>
      <c r="J11" s="59">
        <v>18164909.16</v>
      </c>
    </row>
    <row r="12" spans="1:12" x14ac:dyDescent="0.25">
      <c r="A12" s="80"/>
      <c r="B12" s="81"/>
      <c r="C12" s="2"/>
      <c r="D12" s="2"/>
      <c r="E12" s="2"/>
      <c r="F12" s="2"/>
      <c r="G12" s="2"/>
      <c r="H12" s="2"/>
    </row>
    <row r="13" spans="1:12" x14ac:dyDescent="0.25">
      <c r="A13" s="82" t="s">
        <v>18</v>
      </c>
      <c r="B13" s="83"/>
      <c r="C13" s="2"/>
      <c r="D13" s="2">
        <f>SUM(B14:B20)</f>
        <v>78937067.489999995</v>
      </c>
      <c r="E13" s="2"/>
      <c r="F13" s="2"/>
      <c r="G13" s="2"/>
      <c r="H13" s="2">
        <f t="shared" si="0"/>
        <v>78937067.489999995</v>
      </c>
      <c r="J13" s="59">
        <v>7857390.46</v>
      </c>
    </row>
    <row r="14" spans="1:12" x14ac:dyDescent="0.25">
      <c r="A14" s="26">
        <v>2019</v>
      </c>
      <c r="B14" s="25">
        <v>20283957</v>
      </c>
      <c r="C14" s="2"/>
      <c r="D14" s="2"/>
      <c r="E14" s="2"/>
      <c r="F14" s="2"/>
      <c r="G14" s="2"/>
      <c r="H14" s="2"/>
      <c r="J14" s="59">
        <f>J10-J11-J13</f>
        <v>34527397.580000006</v>
      </c>
    </row>
    <row r="15" spans="1:12" ht="14.45" customHeight="1" x14ac:dyDescent="0.25">
      <c r="A15" s="26">
        <v>2018</v>
      </c>
      <c r="B15" s="25">
        <v>25633166.539999999</v>
      </c>
      <c r="C15" s="2"/>
      <c r="D15" s="2"/>
      <c r="E15" s="2"/>
      <c r="F15" s="2"/>
      <c r="G15" s="2"/>
      <c r="H15" s="2"/>
    </row>
    <row r="16" spans="1:12" ht="14.45" customHeight="1" x14ac:dyDescent="0.25">
      <c r="A16" s="26">
        <v>2017</v>
      </c>
      <c r="B16" s="25">
        <v>11268637.109999999</v>
      </c>
      <c r="C16" s="2"/>
      <c r="D16" s="2"/>
      <c r="E16" s="2"/>
      <c r="F16" s="2"/>
      <c r="G16" s="2"/>
      <c r="H16" s="2"/>
      <c r="J16" s="59">
        <f>J14+J13</f>
        <v>42384788.040000007</v>
      </c>
    </row>
    <row r="17" spans="1:8" ht="14.45" customHeight="1" x14ac:dyDescent="0.25">
      <c r="A17" s="26">
        <v>2016</v>
      </c>
      <c r="B17" s="25">
        <v>7181971.3300000001</v>
      </c>
      <c r="C17" s="2"/>
      <c r="D17" s="2"/>
      <c r="E17" s="2"/>
      <c r="F17" s="2"/>
      <c r="G17" s="2"/>
      <c r="H17" s="2"/>
    </row>
    <row r="18" spans="1:8" x14ac:dyDescent="0.25">
      <c r="A18" s="26">
        <v>2015</v>
      </c>
      <c r="B18" s="25">
        <v>5243278.63</v>
      </c>
      <c r="C18" s="2"/>
      <c r="D18" s="2"/>
      <c r="E18" s="2"/>
      <c r="F18" s="2"/>
      <c r="G18" s="2"/>
      <c r="H18" s="2"/>
    </row>
    <row r="19" spans="1:8" x14ac:dyDescent="0.25">
      <c r="A19" s="26">
        <v>2014</v>
      </c>
      <c r="B19" s="25">
        <v>9140872.3800000008</v>
      </c>
      <c r="C19" s="2"/>
      <c r="D19" s="2"/>
      <c r="E19" s="2"/>
      <c r="F19" s="2"/>
      <c r="G19" s="2"/>
      <c r="H19" s="2"/>
    </row>
    <row r="20" spans="1:8" ht="15.6" customHeight="1" x14ac:dyDescent="0.25">
      <c r="A20" s="26">
        <v>2013</v>
      </c>
      <c r="B20" s="25">
        <v>185184.5</v>
      </c>
      <c r="C20" s="2"/>
      <c r="D20" s="2"/>
      <c r="E20" s="2"/>
      <c r="F20" s="2"/>
      <c r="G20" s="2"/>
      <c r="H20" s="2"/>
    </row>
    <row r="21" spans="1:8" x14ac:dyDescent="0.25">
      <c r="A21" s="82" t="s">
        <v>8</v>
      </c>
      <c r="B21" s="83"/>
      <c r="C21" s="2"/>
      <c r="D21" s="2"/>
      <c r="E21" s="2"/>
      <c r="F21" s="2"/>
      <c r="G21" s="2"/>
      <c r="H21" s="2">
        <f t="shared" ref="H21" si="1">SUM(C21:G21)</f>
        <v>0</v>
      </c>
    </row>
    <row r="22" spans="1:8" x14ac:dyDescent="0.25">
      <c r="A22" s="82" t="s">
        <v>9</v>
      </c>
      <c r="B22" s="83"/>
      <c r="C22" s="2">
        <f>SUM(C10:C21)</f>
        <v>18164909.16</v>
      </c>
      <c r="D22" s="2">
        <f>SUM(D10:D21)</f>
        <v>161331762.44999999</v>
      </c>
      <c r="E22" s="2"/>
      <c r="F22" s="2"/>
      <c r="G22" s="2"/>
      <c r="H22" s="2">
        <f>SUM(H10:H21)</f>
        <v>179496671.61000001</v>
      </c>
    </row>
    <row r="23" spans="1:8" x14ac:dyDescent="0.25">
      <c r="A23" s="91" t="s">
        <v>10</v>
      </c>
      <c r="B23" s="92"/>
      <c r="C23" s="36"/>
      <c r="D23" s="36"/>
      <c r="E23" s="36"/>
      <c r="F23" s="36"/>
      <c r="G23" s="36"/>
      <c r="H23" s="36"/>
    </row>
    <row r="24" spans="1:8" x14ac:dyDescent="0.25">
      <c r="A24" s="32" t="s">
        <v>43</v>
      </c>
      <c r="B24" s="33"/>
      <c r="C24" s="34"/>
      <c r="D24" s="34"/>
      <c r="E24" s="34"/>
      <c r="F24" s="34"/>
      <c r="G24" s="34"/>
      <c r="H24" s="35"/>
    </row>
    <row r="25" spans="1:8" hidden="1" x14ac:dyDescent="0.25">
      <c r="A25" s="93" t="s">
        <v>65</v>
      </c>
      <c r="B25" s="94"/>
      <c r="C25" s="37"/>
      <c r="D25" s="37"/>
      <c r="E25" s="37"/>
      <c r="F25" s="37"/>
      <c r="G25" s="37"/>
      <c r="H25" s="37">
        <f>SUM(C25:G25)</f>
        <v>0</v>
      </c>
    </row>
    <row r="26" spans="1:8" x14ac:dyDescent="0.25">
      <c r="A26" s="82" t="s">
        <v>66</v>
      </c>
      <c r="B26" s="83"/>
      <c r="C26" s="2"/>
      <c r="D26" s="2">
        <v>329327</v>
      </c>
      <c r="E26" s="2"/>
      <c r="F26" s="2"/>
      <c r="G26" s="2"/>
      <c r="H26" s="2">
        <f t="shared" ref="H26:H102" si="2">SUM(C26:G26)</f>
        <v>329327</v>
      </c>
    </row>
    <row r="27" spans="1:8" hidden="1" x14ac:dyDescent="0.25">
      <c r="A27" s="82" t="s">
        <v>67</v>
      </c>
      <c r="B27" s="83"/>
      <c r="C27" s="2"/>
      <c r="D27" s="2"/>
      <c r="E27" s="2"/>
      <c r="F27" s="2"/>
      <c r="G27" s="2"/>
      <c r="H27" s="2">
        <f t="shared" si="2"/>
        <v>0</v>
      </c>
    </row>
    <row r="28" spans="1:8" x14ac:dyDescent="0.25">
      <c r="A28" s="82" t="s">
        <v>68</v>
      </c>
      <c r="B28" s="83"/>
      <c r="C28" s="2"/>
      <c r="D28" s="2">
        <v>439550</v>
      </c>
      <c r="E28" s="2"/>
      <c r="F28" s="2"/>
      <c r="G28" s="2"/>
      <c r="H28" s="2">
        <f t="shared" si="2"/>
        <v>439550</v>
      </c>
    </row>
    <row r="29" spans="1:8" hidden="1" x14ac:dyDescent="0.25">
      <c r="A29" s="82" t="s">
        <v>69</v>
      </c>
      <c r="B29" s="83"/>
      <c r="C29" s="2"/>
      <c r="D29" s="2"/>
      <c r="E29" s="2"/>
      <c r="F29" s="2"/>
      <c r="G29" s="2"/>
      <c r="H29" s="2">
        <f t="shared" si="2"/>
        <v>0</v>
      </c>
    </row>
    <row r="30" spans="1:8" hidden="1" x14ac:dyDescent="0.25">
      <c r="A30" s="82" t="s">
        <v>70</v>
      </c>
      <c r="B30" s="83"/>
      <c r="C30" s="2"/>
      <c r="D30" s="2"/>
      <c r="E30" s="2"/>
      <c r="F30" s="2"/>
      <c r="G30" s="2"/>
      <c r="H30" s="2">
        <f t="shared" si="2"/>
        <v>0</v>
      </c>
    </row>
    <row r="31" spans="1:8" x14ac:dyDescent="0.25">
      <c r="A31" s="82" t="s">
        <v>71</v>
      </c>
      <c r="B31" s="83"/>
      <c r="C31" s="2"/>
      <c r="D31" s="2">
        <v>70000</v>
      </c>
      <c r="E31" s="2"/>
      <c r="F31" s="2"/>
      <c r="G31" s="2"/>
      <c r="H31" s="2">
        <f t="shared" si="2"/>
        <v>70000</v>
      </c>
    </row>
    <row r="32" spans="1:8" hidden="1" x14ac:dyDescent="0.25">
      <c r="A32" s="41" t="s">
        <v>72</v>
      </c>
      <c r="B32" s="42"/>
      <c r="C32" s="2"/>
      <c r="D32" s="2"/>
      <c r="E32" s="2"/>
      <c r="F32" s="2"/>
      <c r="G32" s="2"/>
      <c r="H32" s="2">
        <f t="shared" si="2"/>
        <v>0</v>
      </c>
    </row>
    <row r="33" spans="1:11" hidden="1" x14ac:dyDescent="0.25">
      <c r="A33" s="82" t="s">
        <v>73</v>
      </c>
      <c r="B33" s="83"/>
      <c r="C33" s="2"/>
      <c r="D33" s="2"/>
      <c r="E33" s="2"/>
      <c r="F33" s="2"/>
      <c r="G33" s="2"/>
      <c r="H33" s="2">
        <f t="shared" si="2"/>
        <v>0</v>
      </c>
    </row>
    <row r="34" spans="1:11" hidden="1" x14ac:dyDescent="0.25">
      <c r="A34" s="82" t="s">
        <v>74</v>
      </c>
      <c r="B34" s="83"/>
      <c r="C34" s="2"/>
      <c r="D34" s="2"/>
      <c r="E34" s="2"/>
      <c r="F34" s="2"/>
      <c r="G34" s="2"/>
      <c r="H34" s="2">
        <f>SUM(C34:G34)</f>
        <v>0</v>
      </c>
    </row>
    <row r="35" spans="1:11" x14ac:dyDescent="0.25">
      <c r="A35" s="82" t="s">
        <v>75</v>
      </c>
      <c r="B35" s="83"/>
      <c r="C35" s="2"/>
      <c r="D35" s="2">
        <v>40000</v>
      </c>
      <c r="E35" s="2"/>
      <c r="F35" s="2"/>
      <c r="G35" s="2"/>
      <c r="H35" s="2">
        <f t="shared" si="2"/>
        <v>40000</v>
      </c>
    </row>
    <row r="36" spans="1:11" hidden="1" x14ac:dyDescent="0.25">
      <c r="A36" s="82" t="s">
        <v>76</v>
      </c>
      <c r="B36" s="83"/>
      <c r="C36" s="2"/>
      <c r="D36" s="2"/>
      <c r="E36" s="2"/>
      <c r="F36" s="2"/>
      <c r="G36" s="2"/>
      <c r="H36" s="2">
        <f t="shared" si="2"/>
        <v>0</v>
      </c>
    </row>
    <row r="37" spans="1:11" hidden="1" x14ac:dyDescent="0.25">
      <c r="A37" s="82" t="s">
        <v>77</v>
      </c>
      <c r="B37" s="83"/>
      <c r="C37" s="2"/>
      <c r="D37" s="2"/>
      <c r="E37" s="2"/>
      <c r="F37" s="2"/>
      <c r="G37" s="2"/>
      <c r="H37" s="2">
        <f t="shared" si="2"/>
        <v>0</v>
      </c>
    </row>
    <row r="38" spans="1:11" hidden="1" x14ac:dyDescent="0.25">
      <c r="A38" s="82" t="s">
        <v>78</v>
      </c>
      <c r="B38" s="83"/>
      <c r="C38" s="2"/>
      <c r="D38" s="2"/>
      <c r="E38" s="2"/>
      <c r="F38" s="2"/>
      <c r="G38" s="2"/>
      <c r="H38" s="2">
        <f t="shared" si="2"/>
        <v>0</v>
      </c>
    </row>
    <row r="39" spans="1:11" x14ac:dyDescent="0.25">
      <c r="A39" s="82" t="s">
        <v>79</v>
      </c>
      <c r="B39" s="83"/>
      <c r="C39" s="2"/>
      <c r="D39" s="2">
        <v>92360</v>
      </c>
      <c r="E39" s="2"/>
      <c r="F39" s="2"/>
      <c r="G39" s="2"/>
      <c r="H39" s="2">
        <f t="shared" si="2"/>
        <v>92360</v>
      </c>
    </row>
    <row r="40" spans="1:11" hidden="1" x14ac:dyDescent="0.25">
      <c r="A40" s="41" t="s">
        <v>80</v>
      </c>
      <c r="B40" s="42"/>
      <c r="C40" s="2"/>
      <c r="D40" s="2"/>
      <c r="E40" s="2"/>
      <c r="F40" s="2"/>
      <c r="G40" s="2"/>
      <c r="H40" s="2">
        <f t="shared" si="2"/>
        <v>0</v>
      </c>
    </row>
    <row r="41" spans="1:11" s="22" customFormat="1" x14ac:dyDescent="0.25">
      <c r="A41" s="40"/>
      <c r="B41" s="55" t="s">
        <v>46</v>
      </c>
      <c r="C41" s="48"/>
      <c r="D41" s="48">
        <f>SUM(D25:D40)</f>
        <v>971237</v>
      </c>
      <c r="E41" s="48"/>
      <c r="F41" s="48"/>
      <c r="G41" s="48"/>
      <c r="H41" s="49">
        <f>SUM(H25:H40)</f>
        <v>971237</v>
      </c>
      <c r="I41" s="50"/>
      <c r="J41" s="62"/>
      <c r="K41" s="62"/>
    </row>
    <row r="42" spans="1:11" hidden="1" x14ac:dyDescent="0.25">
      <c r="A42" s="32" t="s">
        <v>44</v>
      </c>
      <c r="B42" s="33"/>
      <c r="C42" s="34"/>
      <c r="D42" s="34"/>
      <c r="E42" s="34"/>
      <c r="F42" s="34"/>
      <c r="G42" s="34"/>
      <c r="H42" s="35"/>
      <c r="I42" s="23"/>
      <c r="K42" s="59">
        <f>24248426.65-16259738.94-1885589.71</f>
        <v>6103097.9999999991</v>
      </c>
    </row>
    <row r="43" spans="1:11" hidden="1" x14ac:dyDescent="0.25">
      <c r="A43" s="82"/>
      <c r="B43" s="83"/>
      <c r="C43" s="2"/>
      <c r="D43" s="2"/>
      <c r="E43" s="2"/>
      <c r="F43" s="2"/>
      <c r="G43" s="2"/>
      <c r="H43" s="2">
        <f t="shared" si="2"/>
        <v>0</v>
      </c>
    </row>
    <row r="44" spans="1:11" hidden="1" x14ac:dyDescent="0.25">
      <c r="A44" s="82"/>
      <c r="B44" s="83"/>
      <c r="C44" s="2"/>
      <c r="D44" s="2"/>
      <c r="E44" s="2"/>
      <c r="F44" s="2"/>
      <c r="G44" s="2"/>
      <c r="H44" s="2">
        <f t="shared" si="2"/>
        <v>0</v>
      </c>
    </row>
    <row r="45" spans="1:11" hidden="1" x14ac:dyDescent="0.25">
      <c r="A45" s="82"/>
      <c r="B45" s="83"/>
      <c r="C45" s="2"/>
      <c r="D45" s="2"/>
      <c r="E45" s="2"/>
      <c r="F45" s="2"/>
      <c r="G45" s="2"/>
      <c r="H45" s="2">
        <f t="shared" si="2"/>
        <v>0</v>
      </c>
    </row>
    <row r="46" spans="1:11" hidden="1" x14ac:dyDescent="0.25">
      <c r="A46" s="82"/>
      <c r="B46" s="83"/>
      <c r="C46" s="2"/>
      <c r="D46" s="2"/>
      <c r="E46" s="2"/>
      <c r="F46" s="2"/>
      <c r="G46" s="2"/>
      <c r="H46" s="2">
        <f t="shared" si="2"/>
        <v>0</v>
      </c>
    </row>
    <row r="47" spans="1:11" hidden="1" x14ac:dyDescent="0.25">
      <c r="A47" s="82"/>
      <c r="B47" s="83"/>
      <c r="C47" s="2"/>
      <c r="D47" s="2"/>
      <c r="E47" s="2"/>
      <c r="F47" s="2"/>
      <c r="G47" s="2"/>
      <c r="H47" s="2">
        <f t="shared" si="2"/>
        <v>0</v>
      </c>
    </row>
    <row r="48" spans="1:11" ht="15" hidden="1" customHeight="1" x14ac:dyDescent="0.25">
      <c r="A48" s="82"/>
      <c r="B48" s="83"/>
      <c r="C48" s="2"/>
      <c r="D48" s="2"/>
      <c r="E48" s="2"/>
      <c r="F48" s="2"/>
      <c r="G48" s="2"/>
      <c r="H48" s="2">
        <f t="shared" si="2"/>
        <v>0</v>
      </c>
    </row>
    <row r="49" spans="1:8" hidden="1" x14ac:dyDescent="0.25">
      <c r="A49" s="82"/>
      <c r="B49" s="83"/>
      <c r="C49" s="2"/>
      <c r="D49" s="2"/>
      <c r="E49" s="2"/>
      <c r="F49" s="2"/>
      <c r="G49" s="2"/>
      <c r="H49" s="2">
        <f t="shared" si="2"/>
        <v>0</v>
      </c>
    </row>
    <row r="50" spans="1:8" hidden="1" x14ac:dyDescent="0.25">
      <c r="A50" s="82"/>
      <c r="B50" s="83"/>
      <c r="C50" s="2"/>
      <c r="D50" s="2"/>
      <c r="E50" s="2"/>
      <c r="F50" s="2"/>
      <c r="G50" s="2"/>
      <c r="H50" s="2">
        <f t="shared" si="2"/>
        <v>0</v>
      </c>
    </row>
    <row r="51" spans="1:8" hidden="1" x14ac:dyDescent="0.25">
      <c r="A51" s="82"/>
      <c r="B51" s="83"/>
      <c r="C51" s="2"/>
      <c r="D51" s="2"/>
      <c r="E51" s="2"/>
      <c r="F51" s="2"/>
      <c r="G51" s="2"/>
      <c r="H51" s="2">
        <f t="shared" si="2"/>
        <v>0</v>
      </c>
    </row>
    <row r="52" spans="1:8" hidden="1" x14ac:dyDescent="0.25">
      <c r="A52" s="41"/>
      <c r="B52" s="42"/>
      <c r="C52" s="2"/>
      <c r="D52" s="2"/>
      <c r="E52" s="2"/>
      <c r="F52" s="2"/>
      <c r="G52" s="2"/>
      <c r="H52" s="2">
        <f t="shared" si="2"/>
        <v>0</v>
      </c>
    </row>
    <row r="53" spans="1:8" hidden="1" x14ac:dyDescent="0.25">
      <c r="A53" s="41"/>
      <c r="B53" s="42"/>
      <c r="C53" s="2"/>
      <c r="D53" s="2"/>
      <c r="E53" s="2"/>
      <c r="F53" s="2"/>
      <c r="G53" s="2"/>
      <c r="H53" s="2">
        <f t="shared" si="2"/>
        <v>0</v>
      </c>
    </row>
    <row r="54" spans="1:8" hidden="1" x14ac:dyDescent="0.25">
      <c r="A54" s="41"/>
      <c r="B54" s="42"/>
      <c r="C54" s="2"/>
      <c r="D54" s="2"/>
      <c r="E54" s="2"/>
      <c r="F54" s="2"/>
      <c r="G54" s="2"/>
      <c r="H54" s="2">
        <f t="shared" si="2"/>
        <v>0</v>
      </c>
    </row>
    <row r="55" spans="1:8" hidden="1" x14ac:dyDescent="0.25">
      <c r="A55" s="41"/>
      <c r="B55" s="42"/>
      <c r="C55" s="2"/>
      <c r="D55" s="2"/>
      <c r="E55" s="2"/>
      <c r="F55" s="2"/>
      <c r="G55" s="2"/>
      <c r="H55" s="2">
        <f t="shared" si="2"/>
        <v>0</v>
      </c>
    </row>
    <row r="56" spans="1:8" hidden="1" x14ac:dyDescent="0.25">
      <c r="A56" s="41"/>
      <c r="B56" s="42"/>
      <c r="C56" s="2"/>
      <c r="D56" s="2"/>
      <c r="E56" s="2"/>
      <c r="F56" s="2"/>
      <c r="G56" s="2"/>
      <c r="H56" s="2">
        <f t="shared" si="2"/>
        <v>0</v>
      </c>
    </row>
    <row r="57" spans="1:8" hidden="1" x14ac:dyDescent="0.25">
      <c r="A57" s="82"/>
      <c r="B57" s="83"/>
      <c r="C57" s="2"/>
      <c r="D57" s="2"/>
      <c r="E57" s="2"/>
      <c r="F57" s="2"/>
      <c r="G57" s="2"/>
      <c r="H57" s="2">
        <f t="shared" si="2"/>
        <v>0</v>
      </c>
    </row>
    <row r="58" spans="1:8" hidden="1" x14ac:dyDescent="0.25">
      <c r="A58" s="82"/>
      <c r="B58" s="83"/>
      <c r="C58" s="2"/>
      <c r="D58" s="2"/>
      <c r="E58" s="2"/>
      <c r="F58" s="2"/>
      <c r="G58" s="2"/>
      <c r="H58" s="2">
        <f t="shared" si="2"/>
        <v>0</v>
      </c>
    </row>
    <row r="59" spans="1:8" hidden="1" x14ac:dyDescent="0.25">
      <c r="A59" s="82"/>
      <c r="B59" s="83"/>
      <c r="C59" s="2"/>
      <c r="D59" s="2"/>
      <c r="E59" s="2"/>
      <c r="F59" s="2"/>
      <c r="G59" s="2"/>
      <c r="H59" s="2">
        <f t="shared" si="2"/>
        <v>0</v>
      </c>
    </row>
    <row r="60" spans="1:8" hidden="1" x14ac:dyDescent="0.25">
      <c r="A60" s="82"/>
      <c r="B60" s="83"/>
      <c r="C60" s="2"/>
      <c r="D60" s="2"/>
      <c r="E60" s="2"/>
      <c r="F60" s="2"/>
      <c r="G60" s="2"/>
      <c r="H60" s="2">
        <f t="shared" si="2"/>
        <v>0</v>
      </c>
    </row>
    <row r="61" spans="1:8" hidden="1" x14ac:dyDescent="0.25">
      <c r="A61" s="82"/>
      <c r="B61" s="83"/>
      <c r="C61" s="2"/>
      <c r="D61" s="2"/>
      <c r="E61" s="2"/>
      <c r="F61" s="2"/>
      <c r="G61" s="2"/>
      <c r="H61" s="2">
        <f t="shared" si="2"/>
        <v>0</v>
      </c>
    </row>
    <row r="62" spans="1:8" hidden="1" x14ac:dyDescent="0.25">
      <c r="A62" s="82"/>
      <c r="B62" s="83"/>
      <c r="C62" s="2"/>
      <c r="D62" s="2"/>
      <c r="E62" s="2"/>
      <c r="F62" s="2"/>
      <c r="G62" s="2"/>
      <c r="H62" s="2">
        <f t="shared" si="2"/>
        <v>0</v>
      </c>
    </row>
    <row r="63" spans="1:8" hidden="1" x14ac:dyDescent="0.25">
      <c r="A63" s="82"/>
      <c r="B63" s="83"/>
      <c r="C63" s="2"/>
      <c r="D63" s="2"/>
      <c r="E63" s="2"/>
      <c r="F63" s="2"/>
      <c r="G63" s="2"/>
      <c r="H63" s="2">
        <f t="shared" si="2"/>
        <v>0</v>
      </c>
    </row>
    <row r="64" spans="1:8" hidden="1" x14ac:dyDescent="0.25">
      <c r="A64" s="82"/>
      <c r="B64" s="83"/>
      <c r="C64" s="2"/>
      <c r="D64" s="2"/>
      <c r="E64" s="2"/>
      <c r="F64" s="2"/>
      <c r="G64" s="2"/>
      <c r="H64" s="2">
        <f t="shared" si="2"/>
        <v>0</v>
      </c>
    </row>
    <row r="65" spans="1:11" hidden="1" x14ac:dyDescent="0.25">
      <c r="A65" s="82"/>
      <c r="B65" s="83"/>
      <c r="C65" s="2"/>
      <c r="D65" s="2"/>
      <c r="E65" s="2"/>
      <c r="F65" s="2"/>
      <c r="G65" s="2"/>
      <c r="H65" s="2">
        <f t="shared" si="2"/>
        <v>0</v>
      </c>
    </row>
    <row r="66" spans="1:11" hidden="1" x14ac:dyDescent="0.25">
      <c r="A66" s="82"/>
      <c r="B66" s="83"/>
      <c r="C66" s="2"/>
      <c r="D66" s="2"/>
      <c r="E66" s="2"/>
      <c r="F66" s="2"/>
      <c r="G66" s="2"/>
      <c r="H66" s="2">
        <f t="shared" si="2"/>
        <v>0</v>
      </c>
    </row>
    <row r="67" spans="1:11" hidden="1" x14ac:dyDescent="0.25">
      <c r="A67" s="43"/>
      <c r="B67" s="44"/>
      <c r="C67" s="36"/>
      <c r="D67" s="36"/>
      <c r="E67" s="36"/>
      <c r="F67" s="36"/>
      <c r="G67" s="36"/>
      <c r="H67" s="36">
        <f t="shared" si="2"/>
        <v>0</v>
      </c>
    </row>
    <row r="68" spans="1:11" hidden="1" x14ac:dyDescent="0.25">
      <c r="A68" s="43"/>
      <c r="B68" s="44"/>
      <c r="C68" s="36"/>
      <c r="D68" s="36"/>
      <c r="E68" s="36"/>
      <c r="F68" s="36"/>
      <c r="G68" s="36"/>
      <c r="H68" s="36">
        <f t="shared" si="2"/>
        <v>0</v>
      </c>
    </row>
    <row r="69" spans="1:11" hidden="1" x14ac:dyDescent="0.25">
      <c r="A69" s="43"/>
      <c r="B69" s="44"/>
      <c r="C69" s="36"/>
      <c r="D69" s="36"/>
      <c r="E69" s="36"/>
      <c r="F69" s="36"/>
      <c r="G69" s="36"/>
      <c r="H69" s="36">
        <f t="shared" si="2"/>
        <v>0</v>
      </c>
    </row>
    <row r="70" spans="1:11" hidden="1" x14ac:dyDescent="0.25">
      <c r="A70" s="91"/>
      <c r="B70" s="92"/>
      <c r="C70" s="36"/>
      <c r="D70" s="36"/>
      <c r="E70" s="36"/>
      <c r="F70" s="36"/>
      <c r="G70" s="36"/>
      <c r="H70" s="36">
        <f t="shared" si="2"/>
        <v>0</v>
      </c>
      <c r="I70" s="23"/>
    </row>
    <row r="71" spans="1:11" s="22" customFormat="1" hidden="1" x14ac:dyDescent="0.25">
      <c r="A71" s="51"/>
      <c r="B71" s="56" t="s">
        <v>47</v>
      </c>
      <c r="C71" s="52"/>
      <c r="D71" s="52">
        <f>SUM(D43:D70)</f>
        <v>0</v>
      </c>
      <c r="E71" s="52"/>
      <c r="F71" s="52"/>
      <c r="G71" s="52"/>
      <c r="H71" s="53">
        <f>SUM(H43:H70)</f>
        <v>0</v>
      </c>
      <c r="I71" s="50"/>
      <c r="J71" s="62">
        <f>H71+H41</f>
        <v>971237</v>
      </c>
      <c r="K71" s="62"/>
    </row>
    <row r="72" spans="1:11" x14ac:dyDescent="0.25">
      <c r="A72" s="32" t="s">
        <v>45</v>
      </c>
      <c r="B72" s="33"/>
      <c r="C72" s="34"/>
      <c r="D72" s="34"/>
      <c r="E72" s="34"/>
      <c r="F72" s="34"/>
      <c r="G72" s="34"/>
      <c r="H72" s="35"/>
      <c r="I72" s="23"/>
    </row>
    <row r="73" spans="1:11" x14ac:dyDescent="0.25">
      <c r="A73" s="93" t="s">
        <v>52</v>
      </c>
      <c r="B73" s="94"/>
      <c r="C73" s="37"/>
      <c r="D73" s="37">
        <v>75187.5</v>
      </c>
      <c r="E73" s="37"/>
      <c r="F73" s="37"/>
      <c r="G73" s="37"/>
      <c r="H73" s="37">
        <f t="shared" si="2"/>
        <v>75187.5</v>
      </c>
    </row>
    <row r="74" spans="1:11" ht="24" x14ac:dyDescent="0.25">
      <c r="A74" s="70" t="s">
        <v>83</v>
      </c>
      <c r="B74" s="71"/>
      <c r="C74" s="37"/>
      <c r="D74" s="37"/>
      <c r="E74" s="37"/>
      <c r="F74" s="37"/>
      <c r="G74" s="37"/>
      <c r="H74" s="37"/>
    </row>
    <row r="75" spans="1:11" x14ac:dyDescent="0.25">
      <c r="A75" s="76" t="s">
        <v>84</v>
      </c>
      <c r="B75" s="67"/>
      <c r="C75" s="37"/>
      <c r="D75" s="37">
        <v>30485</v>
      </c>
      <c r="E75" s="37"/>
      <c r="F75" s="37"/>
      <c r="G75" s="37"/>
      <c r="H75" s="37">
        <f t="shared" si="2"/>
        <v>30485</v>
      </c>
    </row>
    <row r="76" spans="1:11" x14ac:dyDescent="0.25">
      <c r="A76" s="76" t="s">
        <v>85</v>
      </c>
      <c r="B76" s="67"/>
      <c r="C76" s="37"/>
      <c r="D76" s="37">
        <v>30485</v>
      </c>
      <c r="E76" s="37"/>
      <c r="F76" s="37"/>
      <c r="G76" s="37"/>
      <c r="H76" s="37">
        <f t="shared" si="2"/>
        <v>30485</v>
      </c>
    </row>
    <row r="77" spans="1:11" x14ac:dyDescent="0.25">
      <c r="A77" s="76" t="s">
        <v>86</v>
      </c>
      <c r="B77" s="67"/>
      <c r="C77" s="37"/>
      <c r="D77" s="37">
        <v>30485</v>
      </c>
      <c r="E77" s="37"/>
      <c r="F77" s="37"/>
      <c r="G77" s="37"/>
      <c r="H77" s="37">
        <f t="shared" si="2"/>
        <v>30485</v>
      </c>
    </row>
    <row r="78" spans="1:11" x14ac:dyDescent="0.25">
      <c r="A78" s="76" t="s">
        <v>87</v>
      </c>
      <c r="B78" s="67"/>
      <c r="C78" s="37"/>
      <c r="D78" s="37">
        <v>30485</v>
      </c>
      <c r="E78" s="37"/>
      <c r="F78" s="37"/>
      <c r="G78" s="37"/>
      <c r="H78" s="37">
        <f t="shared" si="2"/>
        <v>30485</v>
      </c>
    </row>
    <row r="79" spans="1:11" x14ac:dyDescent="0.25">
      <c r="A79" s="76" t="s">
        <v>88</v>
      </c>
      <c r="B79" s="67"/>
      <c r="C79" s="37"/>
      <c r="D79" s="37">
        <v>30485</v>
      </c>
      <c r="E79" s="37"/>
      <c r="F79" s="37"/>
      <c r="G79" s="37"/>
      <c r="H79" s="37">
        <f t="shared" si="2"/>
        <v>30485</v>
      </c>
    </row>
    <row r="80" spans="1:11" x14ac:dyDescent="0.25">
      <c r="A80" s="76" t="s">
        <v>89</v>
      </c>
      <c r="B80" s="67"/>
      <c r="C80" s="37"/>
      <c r="D80" s="37">
        <v>30485</v>
      </c>
      <c r="E80" s="37"/>
      <c r="F80" s="37"/>
      <c r="G80" s="37"/>
      <c r="H80" s="37">
        <f t="shared" si="2"/>
        <v>30485</v>
      </c>
    </row>
    <row r="81" spans="1:8" x14ac:dyDescent="0.25">
      <c r="A81" s="76" t="s">
        <v>90</v>
      </c>
      <c r="B81" s="67"/>
      <c r="C81" s="37"/>
      <c r="D81" s="37">
        <v>30485</v>
      </c>
      <c r="E81" s="37"/>
      <c r="F81" s="37"/>
      <c r="G81" s="37"/>
      <c r="H81" s="37">
        <f t="shared" si="2"/>
        <v>30485</v>
      </c>
    </row>
    <row r="82" spans="1:8" x14ac:dyDescent="0.25">
      <c r="A82" s="76" t="s">
        <v>91</v>
      </c>
      <c r="B82" s="67"/>
      <c r="C82" s="37"/>
      <c r="D82" s="37">
        <v>30485</v>
      </c>
      <c r="E82" s="37"/>
      <c r="F82" s="37"/>
      <c r="G82" s="37"/>
      <c r="H82" s="37">
        <f t="shared" si="2"/>
        <v>30485</v>
      </c>
    </row>
    <row r="83" spans="1:8" ht="24" x14ac:dyDescent="0.25">
      <c r="A83" s="45" t="s">
        <v>53</v>
      </c>
      <c r="B83" s="46"/>
      <c r="C83" s="37"/>
      <c r="D83" s="37">
        <v>84280</v>
      </c>
      <c r="E83" s="37"/>
      <c r="F83" s="37"/>
      <c r="G83" s="37"/>
      <c r="H83" s="37">
        <f t="shared" si="2"/>
        <v>84280</v>
      </c>
    </row>
    <row r="84" spans="1:8" x14ac:dyDescent="0.25">
      <c r="A84" s="60" t="s">
        <v>54</v>
      </c>
      <c r="B84" s="61"/>
      <c r="C84" s="37"/>
      <c r="D84" s="37">
        <v>67990</v>
      </c>
      <c r="E84" s="37"/>
      <c r="F84" s="37"/>
      <c r="G84" s="37"/>
      <c r="H84" s="37">
        <f t="shared" si="2"/>
        <v>67990</v>
      </c>
    </row>
    <row r="85" spans="1:8" x14ac:dyDescent="0.25">
      <c r="A85" s="60" t="s">
        <v>55</v>
      </c>
      <c r="B85" s="61"/>
      <c r="C85" s="37"/>
      <c r="D85" s="37">
        <v>36000</v>
      </c>
      <c r="E85" s="37"/>
      <c r="F85" s="37"/>
      <c r="G85" s="37"/>
      <c r="H85" s="37">
        <f t="shared" si="2"/>
        <v>36000</v>
      </c>
    </row>
    <row r="86" spans="1:8" x14ac:dyDescent="0.25">
      <c r="A86" s="60" t="s">
        <v>56</v>
      </c>
      <c r="B86" s="61"/>
      <c r="C86" s="37"/>
      <c r="D86" s="37">
        <v>179500</v>
      </c>
      <c r="E86" s="37"/>
      <c r="F86" s="37"/>
      <c r="G86" s="37"/>
      <c r="H86" s="37">
        <f t="shared" si="2"/>
        <v>179500</v>
      </c>
    </row>
    <row r="87" spans="1:8" x14ac:dyDescent="0.25">
      <c r="A87" s="74" t="s">
        <v>94</v>
      </c>
      <c r="B87" s="75"/>
      <c r="C87" s="37"/>
      <c r="D87" s="37">
        <v>50862.5</v>
      </c>
      <c r="E87" s="37"/>
      <c r="F87" s="37"/>
      <c r="G87" s="37"/>
      <c r="H87" s="37">
        <f t="shared" si="2"/>
        <v>50862.5</v>
      </c>
    </row>
    <row r="88" spans="1:8" x14ac:dyDescent="0.25">
      <c r="A88" s="82" t="s">
        <v>23</v>
      </c>
      <c r="B88" s="83"/>
      <c r="C88" s="37"/>
      <c r="D88" s="37">
        <v>206316.75</v>
      </c>
      <c r="E88" s="37"/>
      <c r="F88" s="37"/>
      <c r="G88" s="37"/>
      <c r="H88" s="37">
        <f t="shared" si="2"/>
        <v>206316.75</v>
      </c>
    </row>
    <row r="89" spans="1:8" x14ac:dyDescent="0.25">
      <c r="A89" s="82" t="s">
        <v>22</v>
      </c>
      <c r="B89" s="83"/>
      <c r="C89" s="37"/>
      <c r="D89" s="37">
        <v>154016.20000000001</v>
      </c>
      <c r="E89" s="37"/>
      <c r="F89" s="37"/>
      <c r="G89" s="37"/>
      <c r="H89" s="37">
        <f t="shared" si="2"/>
        <v>154016.20000000001</v>
      </c>
    </row>
    <row r="90" spans="1:8" ht="24" x14ac:dyDescent="0.25">
      <c r="A90" s="65" t="s">
        <v>81</v>
      </c>
      <c r="B90" s="66"/>
      <c r="C90" s="37"/>
      <c r="D90" s="37">
        <v>900000</v>
      </c>
      <c r="E90" s="37"/>
      <c r="F90" s="37"/>
      <c r="G90" s="37"/>
      <c r="H90" s="37">
        <f t="shared" si="2"/>
        <v>900000</v>
      </c>
    </row>
    <row r="91" spans="1:8" x14ac:dyDescent="0.25">
      <c r="A91" s="82" t="s">
        <v>51</v>
      </c>
      <c r="B91" s="83"/>
      <c r="C91" s="37"/>
      <c r="D91" s="37">
        <v>168290.8</v>
      </c>
      <c r="E91" s="37"/>
      <c r="F91" s="37"/>
      <c r="G91" s="37"/>
      <c r="H91" s="37">
        <f t="shared" si="2"/>
        <v>168290.8</v>
      </c>
    </row>
    <row r="92" spans="1:8" x14ac:dyDescent="0.25">
      <c r="A92" s="72" t="s">
        <v>95</v>
      </c>
      <c r="B92" s="73"/>
      <c r="C92" s="37"/>
      <c r="D92" s="37">
        <v>4387.5</v>
      </c>
      <c r="E92" s="37"/>
      <c r="F92" s="37"/>
      <c r="G92" s="37"/>
      <c r="H92" s="37">
        <f t="shared" si="2"/>
        <v>4387.5</v>
      </c>
    </row>
    <row r="93" spans="1:8" x14ac:dyDescent="0.25">
      <c r="A93" s="68" t="s">
        <v>92</v>
      </c>
      <c r="B93" s="69"/>
      <c r="C93" s="37"/>
      <c r="D93" s="37"/>
      <c r="E93" s="37"/>
      <c r="F93" s="37"/>
      <c r="G93" s="37"/>
      <c r="H93" s="37"/>
    </row>
    <row r="94" spans="1:8" x14ac:dyDescent="0.25">
      <c r="A94" s="95" t="s">
        <v>57</v>
      </c>
      <c r="B94" s="96"/>
      <c r="C94" s="2"/>
      <c r="D94" s="2">
        <v>490000</v>
      </c>
      <c r="E94" s="2"/>
      <c r="F94" s="2"/>
      <c r="G94" s="2"/>
      <c r="H94" s="37">
        <f t="shared" si="2"/>
        <v>490000</v>
      </c>
    </row>
    <row r="95" spans="1:8" x14ac:dyDescent="0.25">
      <c r="A95" s="77" t="s">
        <v>58</v>
      </c>
      <c r="B95" s="78"/>
      <c r="C95" s="2"/>
      <c r="D95" s="2">
        <v>210000</v>
      </c>
      <c r="E95" s="2"/>
      <c r="F95" s="2"/>
      <c r="G95" s="2"/>
      <c r="H95" s="37">
        <f t="shared" si="2"/>
        <v>210000</v>
      </c>
    </row>
    <row r="96" spans="1:8" x14ac:dyDescent="0.25">
      <c r="A96" s="95" t="s">
        <v>59</v>
      </c>
      <c r="B96" s="96"/>
      <c r="C96" s="2"/>
      <c r="D96" s="2">
        <v>50000</v>
      </c>
      <c r="E96" s="2"/>
      <c r="F96" s="2"/>
      <c r="G96" s="2"/>
      <c r="H96" s="37">
        <f t="shared" si="2"/>
        <v>50000</v>
      </c>
    </row>
    <row r="97" spans="1:11" x14ac:dyDescent="0.25">
      <c r="A97" s="77" t="s">
        <v>96</v>
      </c>
      <c r="B97" s="78"/>
      <c r="C97" s="2"/>
      <c r="D97" s="2">
        <v>2000000</v>
      </c>
      <c r="E97" s="2"/>
      <c r="F97" s="2"/>
      <c r="G97" s="2"/>
      <c r="H97" s="37">
        <f t="shared" si="2"/>
        <v>2000000</v>
      </c>
    </row>
    <row r="98" spans="1:11" x14ac:dyDescent="0.25">
      <c r="A98" s="77" t="s">
        <v>60</v>
      </c>
      <c r="B98" s="78"/>
      <c r="C98" s="2"/>
      <c r="D98" s="2">
        <v>24980</v>
      </c>
      <c r="E98" s="2"/>
      <c r="F98" s="2"/>
      <c r="G98" s="2"/>
      <c r="H98" s="37">
        <f t="shared" si="2"/>
        <v>24980</v>
      </c>
    </row>
    <row r="99" spans="1:11" x14ac:dyDescent="0.25">
      <c r="A99" s="77" t="s">
        <v>61</v>
      </c>
      <c r="B99" s="78"/>
      <c r="C99" s="2"/>
      <c r="D99" s="2">
        <v>11382</v>
      </c>
      <c r="E99" s="2"/>
      <c r="F99" s="2"/>
      <c r="G99" s="2"/>
      <c r="H99" s="37">
        <f t="shared" si="2"/>
        <v>11382</v>
      </c>
    </row>
    <row r="100" spans="1:11" x14ac:dyDescent="0.25">
      <c r="A100" s="77" t="s">
        <v>62</v>
      </c>
      <c r="B100" s="78"/>
      <c r="C100" s="2"/>
      <c r="D100" s="2">
        <v>50000</v>
      </c>
      <c r="E100" s="2"/>
      <c r="F100" s="2"/>
      <c r="G100" s="2"/>
      <c r="H100" s="37">
        <f t="shared" si="2"/>
        <v>50000</v>
      </c>
    </row>
    <row r="101" spans="1:11" x14ac:dyDescent="0.25">
      <c r="A101" s="77" t="s">
        <v>63</v>
      </c>
      <c r="B101" s="78"/>
      <c r="C101" s="2"/>
      <c r="D101" s="2">
        <v>12600</v>
      </c>
      <c r="E101" s="2"/>
      <c r="F101" s="2"/>
      <c r="G101" s="2"/>
      <c r="H101" s="37">
        <f t="shared" si="2"/>
        <v>12600</v>
      </c>
    </row>
    <row r="102" spans="1:11" x14ac:dyDescent="0.25">
      <c r="A102" s="77" t="s">
        <v>64</v>
      </c>
      <c r="B102" s="78"/>
      <c r="C102" s="2"/>
      <c r="D102" s="2">
        <v>11262</v>
      </c>
      <c r="E102" s="2"/>
      <c r="F102" s="2"/>
      <c r="G102" s="2"/>
      <c r="H102" s="37">
        <f t="shared" si="2"/>
        <v>11262</v>
      </c>
    </row>
    <row r="103" spans="1:11" s="22" customFormat="1" x14ac:dyDescent="0.25">
      <c r="A103" s="51"/>
      <c r="B103" s="56" t="s">
        <v>48</v>
      </c>
      <c r="C103" s="52"/>
      <c r="D103" s="52">
        <f>SUM(D73:D102)</f>
        <v>5030935.25</v>
      </c>
      <c r="E103" s="52"/>
      <c r="F103" s="52"/>
      <c r="G103" s="52"/>
      <c r="H103" s="53">
        <f>SUM(H73:H102)</f>
        <v>5030935.25</v>
      </c>
      <c r="I103" s="50"/>
      <c r="J103" s="62"/>
      <c r="K103" s="62"/>
    </row>
    <row r="104" spans="1:11" x14ac:dyDescent="0.25">
      <c r="A104" s="32" t="s">
        <v>50</v>
      </c>
      <c r="B104" s="33"/>
      <c r="C104" s="34"/>
      <c r="D104" s="34"/>
      <c r="E104" s="34"/>
      <c r="F104" s="34"/>
      <c r="G104" s="34"/>
      <c r="H104" s="35"/>
      <c r="I104" s="23"/>
    </row>
    <row r="105" spans="1:11" x14ac:dyDescent="0.25">
      <c r="A105" s="82" t="s">
        <v>97</v>
      </c>
      <c r="B105" s="83"/>
      <c r="C105" s="2"/>
      <c r="D105" s="2">
        <v>1200000</v>
      </c>
      <c r="E105" s="2"/>
      <c r="F105" s="2"/>
      <c r="G105" s="2"/>
      <c r="H105" s="37">
        <f t="shared" ref="H105:H111" si="3">SUM(C105:G105)</f>
        <v>1200000</v>
      </c>
    </row>
    <row r="106" spans="1:11" x14ac:dyDescent="0.25">
      <c r="A106" s="82" t="s">
        <v>82</v>
      </c>
      <c r="B106" s="83"/>
      <c r="C106" s="2"/>
      <c r="D106" s="2">
        <v>127220</v>
      </c>
      <c r="E106" s="2"/>
      <c r="F106" s="2"/>
      <c r="G106" s="2"/>
      <c r="H106" s="37">
        <f t="shared" si="3"/>
        <v>127220</v>
      </c>
    </row>
    <row r="107" spans="1:11" x14ac:dyDescent="0.25">
      <c r="A107" s="82" t="s">
        <v>98</v>
      </c>
      <c r="B107" s="83"/>
      <c r="C107" s="2"/>
      <c r="D107" s="2">
        <v>518000</v>
      </c>
      <c r="E107" s="2"/>
      <c r="F107" s="2"/>
      <c r="G107" s="2"/>
      <c r="H107" s="37">
        <f t="shared" si="3"/>
        <v>518000</v>
      </c>
    </row>
    <row r="108" spans="1:11" x14ac:dyDescent="0.25">
      <c r="A108" s="38" t="s">
        <v>99</v>
      </c>
      <c r="B108" s="39"/>
      <c r="C108" s="2"/>
      <c r="D108" s="2">
        <v>220190</v>
      </c>
      <c r="E108" s="2"/>
      <c r="F108" s="2"/>
      <c r="G108" s="2"/>
      <c r="H108" s="37">
        <f t="shared" si="3"/>
        <v>220190</v>
      </c>
    </row>
    <row r="109" spans="1:11" x14ac:dyDescent="0.25">
      <c r="A109" s="82" t="s">
        <v>100</v>
      </c>
      <c r="B109" s="83"/>
      <c r="C109" s="2"/>
      <c r="D109" s="2">
        <v>158300</v>
      </c>
      <c r="E109" s="2"/>
      <c r="F109" s="2"/>
      <c r="G109" s="2"/>
      <c r="H109" s="37">
        <f t="shared" si="3"/>
        <v>158300</v>
      </c>
    </row>
    <row r="110" spans="1:11" x14ac:dyDescent="0.25">
      <c r="A110" s="82" t="s">
        <v>92</v>
      </c>
      <c r="B110" s="83"/>
      <c r="C110" s="2"/>
      <c r="D110" s="2">
        <v>55080</v>
      </c>
      <c r="E110" s="2"/>
      <c r="F110" s="2"/>
      <c r="G110" s="2"/>
      <c r="H110" s="37">
        <f t="shared" si="3"/>
        <v>55080</v>
      </c>
    </row>
    <row r="111" spans="1:11" x14ac:dyDescent="0.25">
      <c r="A111" s="82" t="s">
        <v>101</v>
      </c>
      <c r="B111" s="83"/>
      <c r="C111" s="2"/>
      <c r="D111" s="2">
        <v>71995</v>
      </c>
      <c r="E111" s="2"/>
      <c r="F111" s="2"/>
      <c r="G111" s="2"/>
      <c r="H111" s="37">
        <f t="shared" si="3"/>
        <v>71995</v>
      </c>
    </row>
    <row r="112" spans="1:11" s="22" customFormat="1" x14ac:dyDescent="0.25">
      <c r="A112" s="51"/>
      <c r="B112" s="56" t="s">
        <v>49</v>
      </c>
      <c r="C112" s="54"/>
      <c r="D112" s="52">
        <f>SUM(D105:D111)</f>
        <v>2350785</v>
      </c>
      <c r="E112" s="52"/>
      <c r="F112" s="52"/>
      <c r="G112" s="52"/>
      <c r="H112" s="52">
        <f>SUM(H105:H111)</f>
        <v>2350785</v>
      </c>
      <c r="I112" s="50"/>
      <c r="J112" s="62"/>
      <c r="K112" s="62"/>
    </row>
    <row r="113" spans="1:11" s="22" customFormat="1" x14ac:dyDescent="0.25">
      <c r="A113" s="40"/>
      <c r="B113" s="47"/>
      <c r="C113" s="48"/>
      <c r="D113" s="48"/>
      <c r="E113" s="48"/>
      <c r="F113" s="48"/>
      <c r="G113" s="48"/>
      <c r="H113" s="49"/>
      <c r="I113" s="50"/>
      <c r="J113" s="62"/>
      <c r="K113" s="62"/>
    </row>
    <row r="114" spans="1:11" x14ac:dyDescent="0.25">
      <c r="A114" s="87" t="s">
        <v>11</v>
      </c>
      <c r="B114" s="88"/>
      <c r="C114" s="57">
        <f>SUM(C25:C111)</f>
        <v>0</v>
      </c>
      <c r="D114" s="57">
        <f>SUM(D112,D103,D71,D41)</f>
        <v>8352957.25</v>
      </c>
      <c r="E114" s="57"/>
      <c r="F114" s="57"/>
      <c r="G114" s="57"/>
      <c r="H114" s="57">
        <f>SUM(H105:H111,H73:H102,H43:H70,H25:H40)</f>
        <v>8352957.25</v>
      </c>
      <c r="I114" s="24"/>
    </row>
    <row r="115" spans="1:11" x14ac:dyDescent="0.25">
      <c r="A115" s="89" t="s">
        <v>16</v>
      </c>
      <c r="B115" s="90"/>
      <c r="C115" s="58">
        <f>SUM(C22-C114)</f>
        <v>18164909.16</v>
      </c>
      <c r="D115" s="58">
        <f>SUM(D22-D114)</f>
        <v>152978805.19999999</v>
      </c>
      <c r="E115" s="58"/>
      <c r="F115" s="58"/>
      <c r="G115" s="58"/>
      <c r="H115" s="58">
        <f>D22-H114</f>
        <v>152978805.19999999</v>
      </c>
    </row>
    <row r="117" spans="1:11" ht="33" customHeight="1" x14ac:dyDescent="0.25">
      <c r="A117" s="31" t="s">
        <v>40</v>
      </c>
      <c r="B117" s="28"/>
      <c r="C117" s="28"/>
      <c r="D117" s="86" t="s">
        <v>20</v>
      </c>
      <c r="E117" s="86"/>
      <c r="F117" s="86"/>
      <c r="G117" s="86"/>
      <c r="H117" s="86"/>
    </row>
    <row r="119" spans="1:11" x14ac:dyDescent="0.25">
      <c r="A119" s="30" t="s">
        <v>41</v>
      </c>
      <c r="B119" s="29"/>
      <c r="E119" s="84" t="s">
        <v>39</v>
      </c>
      <c r="F119" s="84"/>
      <c r="G119" s="84"/>
    </row>
    <row r="120" spans="1:11" x14ac:dyDescent="0.25">
      <c r="A120" s="27" t="s">
        <v>42</v>
      </c>
      <c r="C120" s="19"/>
      <c r="E120" s="85" t="s">
        <v>19</v>
      </c>
      <c r="F120" s="85"/>
      <c r="G120" s="85"/>
    </row>
    <row r="121" spans="1:11" x14ac:dyDescent="0.25">
      <c r="A121" s="27"/>
    </row>
    <row r="122" spans="1:11" x14ac:dyDescent="0.25">
      <c r="D122" s="23"/>
      <c r="H122" s="23"/>
    </row>
  </sheetData>
  <sortState ref="A13:B19">
    <sortCondition descending="1" ref="A13"/>
  </sortState>
  <mergeCells count="70">
    <mergeCell ref="A9:B9"/>
    <mergeCell ref="G6:G8"/>
    <mergeCell ref="F6:F8"/>
    <mergeCell ref="A5:H5"/>
    <mergeCell ref="A1:E1"/>
    <mergeCell ref="C6:D6"/>
    <mergeCell ref="E6:E8"/>
    <mergeCell ref="A3:H3"/>
    <mergeCell ref="A4:H4"/>
    <mergeCell ref="H6:H8"/>
    <mergeCell ref="C7:C8"/>
    <mergeCell ref="D7:D8"/>
    <mergeCell ref="A6:B8"/>
    <mergeCell ref="A21:B21"/>
    <mergeCell ref="A22:B22"/>
    <mergeCell ref="A10:B10"/>
    <mergeCell ref="A11:B11"/>
    <mergeCell ref="A13:B13"/>
    <mergeCell ref="A23:B23"/>
    <mergeCell ref="A25:B25"/>
    <mergeCell ref="A26:B26"/>
    <mergeCell ref="A27:B27"/>
    <mergeCell ref="A28:B28"/>
    <mergeCell ref="A29:B29"/>
    <mergeCell ref="A30:B30"/>
    <mergeCell ref="A31:B31"/>
    <mergeCell ref="A33:B33"/>
    <mergeCell ref="A34:B34"/>
    <mergeCell ref="A43:B43"/>
    <mergeCell ref="A44:B44"/>
    <mergeCell ref="A45:B45"/>
    <mergeCell ref="A35:B35"/>
    <mergeCell ref="A36:B36"/>
    <mergeCell ref="A37:B37"/>
    <mergeCell ref="A38:B38"/>
    <mergeCell ref="A39:B39"/>
    <mergeCell ref="A46:B46"/>
    <mergeCell ref="A47:B47"/>
    <mergeCell ref="A49:B49"/>
    <mergeCell ref="A50:B50"/>
    <mergeCell ref="A51:B51"/>
    <mergeCell ref="A48:B48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70:B70"/>
    <mergeCell ref="A73:B73"/>
    <mergeCell ref="A94:B94"/>
    <mergeCell ref="A96:B96"/>
    <mergeCell ref="A88:B88"/>
    <mergeCell ref="A89:B89"/>
    <mergeCell ref="A91:B91"/>
    <mergeCell ref="A105:B105"/>
    <mergeCell ref="E119:G119"/>
    <mergeCell ref="E120:G120"/>
    <mergeCell ref="D117:H117"/>
    <mergeCell ref="A114:B114"/>
    <mergeCell ref="A115:B115"/>
    <mergeCell ref="A106:B106"/>
    <mergeCell ref="A107:B107"/>
    <mergeCell ref="A109:B109"/>
    <mergeCell ref="A110:B110"/>
    <mergeCell ref="A111:B111"/>
  </mergeCells>
  <conditionalFormatting sqref="K42">
    <cfRule type="cellIs" dxfId="0" priority="1" operator="equal">
      <formula>$D$41</formula>
    </cfRule>
  </conditionalFormatting>
  <printOptions horizontalCentered="1"/>
  <pageMargins left="0.25" right="0.25" top="0.5" bottom="0.5" header="0.31496062992126" footer="6.4960630000000005E-2"/>
  <pageSetup paperSize="9" scale="95" orientation="landscape" verticalDpi="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topLeftCell="A25" workbookViewId="0">
      <selection activeCell="B30" sqref="B30"/>
    </sheetView>
  </sheetViews>
  <sheetFormatPr defaultColWidth="8.7109375" defaultRowHeight="15" x14ac:dyDescent="0.25"/>
  <cols>
    <col min="1" max="1" width="6.7109375" style="5" customWidth="1"/>
    <col min="2" max="2" width="14.5703125" style="1" bestFit="1" customWidth="1"/>
    <col min="3" max="3" width="40.42578125" style="3" customWidth="1"/>
    <col min="4" max="16384" width="8.7109375" style="5"/>
  </cols>
  <sheetData>
    <row r="1" spans="1:3" ht="14.45" x14ac:dyDescent="0.35">
      <c r="A1" s="6" t="s">
        <v>24</v>
      </c>
      <c r="B1" s="7"/>
      <c r="C1" s="8"/>
    </row>
    <row r="2" spans="1:3" ht="14.45" x14ac:dyDescent="0.35">
      <c r="A2" s="9"/>
      <c r="B2" s="10"/>
      <c r="C2" s="8"/>
    </row>
    <row r="3" spans="1:3" ht="26.1" customHeight="1" x14ac:dyDescent="0.35">
      <c r="A3" s="107" t="s">
        <v>25</v>
      </c>
      <c r="B3" s="107"/>
      <c r="C3" s="107"/>
    </row>
    <row r="4" spans="1:3" ht="14.45" x14ac:dyDescent="0.35">
      <c r="A4" s="9"/>
      <c r="B4" s="10"/>
      <c r="C4" s="8"/>
    </row>
    <row r="5" spans="1:3" ht="14.45" x14ac:dyDescent="0.35">
      <c r="A5" s="6" t="s">
        <v>26</v>
      </c>
      <c r="B5" s="7"/>
      <c r="C5" s="11"/>
    </row>
    <row r="6" spans="1:3" ht="14.45" x14ac:dyDescent="0.35">
      <c r="A6" s="9"/>
      <c r="B6" s="12">
        <f>'Form 8 - LDRRMFU'!D10+'Form 8 - LDRRMFU'!C10</f>
        <v>60549697.200000003</v>
      </c>
      <c r="C6" s="4"/>
    </row>
    <row r="7" spans="1:3" ht="14.45" x14ac:dyDescent="0.35">
      <c r="A7" s="13" t="s">
        <v>27</v>
      </c>
      <c r="B7" s="14"/>
      <c r="C7" s="11"/>
    </row>
    <row r="8" spans="1:3" ht="14.45" x14ac:dyDescent="0.35">
      <c r="A8" s="15"/>
      <c r="B8" s="12">
        <f>'Form 8 - LDRRMFU'!C10</f>
        <v>18164909.16</v>
      </c>
      <c r="C8" s="16"/>
    </row>
    <row r="9" spans="1:3" ht="14.45" x14ac:dyDescent="0.35">
      <c r="A9" s="13" t="s">
        <v>28</v>
      </c>
      <c r="B9" s="14"/>
      <c r="C9" s="11"/>
    </row>
    <row r="10" spans="1:3" ht="14.45" x14ac:dyDescent="0.35">
      <c r="A10" s="9"/>
      <c r="B10" s="17">
        <f>'Form 8 - LDRRMFU'!D10</f>
        <v>42384788.039999999</v>
      </c>
      <c r="C10" s="16"/>
    </row>
    <row r="11" spans="1:3" ht="14.45" x14ac:dyDescent="0.35">
      <c r="A11" s="6" t="s">
        <v>29</v>
      </c>
      <c r="B11" s="7"/>
      <c r="C11" s="11"/>
    </row>
    <row r="12" spans="1:3" ht="14.45" x14ac:dyDescent="0.35">
      <c r="A12" s="9"/>
      <c r="B12" s="17">
        <v>0</v>
      </c>
      <c r="C12" s="16"/>
    </row>
    <row r="13" spans="1:3" ht="14.45" x14ac:dyDescent="0.35">
      <c r="A13" s="6" t="s">
        <v>30</v>
      </c>
      <c r="B13" s="7"/>
      <c r="C13" s="11"/>
    </row>
    <row r="14" spans="1:3" ht="14.45" x14ac:dyDescent="0.35">
      <c r="A14" s="9"/>
      <c r="B14" s="17">
        <f>'Form 8 - LDRRMFU'!H11</f>
        <v>40009906.920000002</v>
      </c>
      <c r="C14" s="16"/>
    </row>
    <row r="15" spans="1:3" ht="14.45" x14ac:dyDescent="0.35">
      <c r="A15" s="6" t="s">
        <v>37</v>
      </c>
      <c r="B15" s="7"/>
      <c r="C15" s="11"/>
    </row>
    <row r="16" spans="1:3" ht="14.45" x14ac:dyDescent="0.35">
      <c r="A16" s="9"/>
      <c r="B16" s="17">
        <f>'Form 8 - LDRRMFU'!D13</f>
        <v>78937067.489999995</v>
      </c>
      <c r="C16" s="16"/>
    </row>
    <row r="17" spans="1:5" ht="14.45" x14ac:dyDescent="0.35">
      <c r="A17" s="6" t="s">
        <v>31</v>
      </c>
      <c r="B17" s="7"/>
      <c r="C17" s="11"/>
    </row>
    <row r="18" spans="1:5" ht="14.45" x14ac:dyDescent="0.35">
      <c r="A18" s="9"/>
      <c r="B18" s="17">
        <v>0</v>
      </c>
      <c r="C18" s="16"/>
    </row>
    <row r="19" spans="1:5" ht="14.45" x14ac:dyDescent="0.35">
      <c r="A19" s="6" t="s">
        <v>32</v>
      </c>
      <c r="B19" s="7"/>
      <c r="C19" s="11"/>
    </row>
    <row r="20" spans="1:5" ht="14.45" x14ac:dyDescent="0.35">
      <c r="A20" s="9"/>
      <c r="B20" s="17">
        <f>'Form 8 - LDRRMFU'!H22</f>
        <v>179496671.61000001</v>
      </c>
      <c r="C20" s="16"/>
    </row>
    <row r="21" spans="1:5" ht="14.45" x14ac:dyDescent="0.35">
      <c r="A21" s="9"/>
      <c r="B21" s="10"/>
      <c r="C21" s="8"/>
    </row>
    <row r="22" spans="1:5" ht="26.1" customHeight="1" x14ac:dyDescent="0.35">
      <c r="A22" s="107" t="s">
        <v>33</v>
      </c>
      <c r="B22" s="107"/>
      <c r="C22" s="107"/>
    </row>
    <row r="23" spans="1:5" x14ac:dyDescent="0.25">
      <c r="A23" s="9"/>
      <c r="B23" s="10"/>
      <c r="C23" s="8"/>
    </row>
    <row r="24" spans="1:5" x14ac:dyDescent="0.25">
      <c r="A24" s="6" t="s">
        <v>26</v>
      </c>
      <c r="B24" s="7"/>
      <c r="C24" s="11"/>
    </row>
    <row r="25" spans="1:5" x14ac:dyDescent="0.25">
      <c r="A25" s="9"/>
      <c r="B25" s="12">
        <f>SUM(B27,B29)</f>
        <v>971237</v>
      </c>
      <c r="C25" s="4"/>
    </row>
    <row r="26" spans="1:5" x14ac:dyDescent="0.25">
      <c r="A26" s="13" t="s">
        <v>27</v>
      </c>
      <c r="B26" s="14"/>
      <c r="C26" s="11"/>
    </row>
    <row r="27" spans="1:5" x14ac:dyDescent="0.25">
      <c r="A27" s="15"/>
      <c r="B27" s="12">
        <f>SUM('Form 8 - LDRRMFU'!C26:C39,'Form 8 - LDRRMFU'!C73:C102)</f>
        <v>0</v>
      </c>
      <c r="C27" s="16"/>
      <c r="E27" s="5" t="s">
        <v>38</v>
      </c>
    </row>
    <row r="28" spans="1:5" x14ac:dyDescent="0.25">
      <c r="A28" s="13" t="s">
        <v>28</v>
      </c>
      <c r="B28" s="14"/>
      <c r="C28" s="11"/>
    </row>
    <row r="29" spans="1:5" x14ac:dyDescent="0.25">
      <c r="A29" s="9"/>
      <c r="B29" s="17">
        <f>'Form 8 - LDRRMFU'!D41</f>
        <v>971237</v>
      </c>
      <c r="C29" s="16"/>
      <c r="E29" s="5" t="s">
        <v>38</v>
      </c>
    </row>
    <row r="30" spans="1:5" x14ac:dyDescent="0.25">
      <c r="A30" s="6" t="s">
        <v>34</v>
      </c>
      <c r="B30" s="7"/>
      <c r="C30" s="8"/>
    </row>
    <row r="31" spans="1:5" x14ac:dyDescent="0.25">
      <c r="A31" s="9"/>
      <c r="B31" s="17">
        <v>0</v>
      </c>
      <c r="C31" s="16"/>
    </row>
    <row r="32" spans="1:5" x14ac:dyDescent="0.25">
      <c r="A32" s="6" t="s">
        <v>35</v>
      </c>
      <c r="B32" s="7"/>
      <c r="C32" s="11"/>
    </row>
    <row r="33" spans="1:3" x14ac:dyDescent="0.25">
      <c r="A33" s="9"/>
      <c r="B33" s="17">
        <f>SUM(B27,B29,B31)</f>
        <v>971237</v>
      </c>
      <c r="C33" s="16"/>
    </row>
    <row r="34" spans="1:3" x14ac:dyDescent="0.25">
      <c r="A34" s="9"/>
      <c r="B34" s="10"/>
      <c r="C34" s="8"/>
    </row>
  </sheetData>
  <mergeCells count="2">
    <mergeCell ref="A3:C3"/>
    <mergeCell ref="A22:C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8 - LDRRMFU</vt:lpstr>
      <vt:lpstr>Infographics</vt:lpstr>
      <vt:lpstr>'Form 8 - LDRRMFU'!Print_Area</vt:lpstr>
      <vt:lpstr>'Form 8 - LDRRMFU'!Print_Titles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PRINZ PHILLIPPEE SADIASA</cp:lastModifiedBy>
  <cp:lastPrinted>2020-05-11T06:03:36Z</cp:lastPrinted>
  <dcterms:created xsi:type="dcterms:W3CDTF">2018-01-17T05:34:27Z</dcterms:created>
  <dcterms:modified xsi:type="dcterms:W3CDTF">2020-05-13T08:45:41Z</dcterms:modified>
</cp:coreProperties>
</file>