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toralde\Desktop\dilg\"/>
    </mc:Choice>
  </mc:AlternateContent>
  <bookViews>
    <workbookView xWindow="0" yWindow="0" windowWidth="28770" windowHeight="12360"/>
  </bookViews>
  <sheets>
    <sheet name="Form 3 - SRE" sheetId="1" r:id="rId1"/>
    <sheet name="INFOGRAPHIC" sheetId="2" r:id="rId2"/>
  </sheets>
  <definedNames>
    <definedName name="_xlnm.Print_Titles" localSheetId="0">'Form 3 - SRE'!$1:$10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64" i="1" l="1"/>
  <c r="H66" i="1" l="1"/>
  <c r="F60" i="1" l="1"/>
  <c r="G60" i="1" s="1"/>
  <c r="H29" i="1" l="1"/>
  <c r="H30" i="1" s="1"/>
  <c r="H42" i="1"/>
  <c r="C23" i="1" l="1"/>
  <c r="C42" i="1"/>
  <c r="C29" i="1"/>
  <c r="C53" i="1"/>
  <c r="C30" i="1" l="1"/>
  <c r="H55" i="1"/>
  <c r="C55" i="1"/>
  <c r="C66" i="1"/>
  <c r="E66" i="1"/>
  <c r="C56" i="1" l="1"/>
  <c r="C68" i="1" s="1"/>
  <c r="D9" i="2" l="1"/>
  <c r="G63" i="1"/>
  <c r="G54" i="1"/>
  <c r="G41" i="1"/>
  <c r="G27" i="1"/>
  <c r="G26" i="1"/>
  <c r="G21" i="1"/>
  <c r="G19" i="1"/>
  <c r="F53" i="1"/>
  <c r="F55" i="1" s="1"/>
  <c r="F65" i="1"/>
  <c r="G65" i="1" s="1"/>
  <c r="F63" i="1"/>
  <c r="F62" i="1"/>
  <c r="G62" i="1" s="1"/>
  <c r="F61" i="1"/>
  <c r="G61" i="1" s="1"/>
  <c r="F54" i="1"/>
  <c r="F51" i="1"/>
  <c r="G51" i="1" s="1"/>
  <c r="G53" i="1" s="1"/>
  <c r="G55" i="1" s="1"/>
  <c r="F41" i="1"/>
  <c r="F32" i="1"/>
  <c r="G32" i="1" s="1"/>
  <c r="G42" i="1" s="1"/>
  <c r="F28" i="1"/>
  <c r="G28" i="1" s="1"/>
  <c r="F27" i="1"/>
  <c r="F26" i="1"/>
  <c r="F25" i="1"/>
  <c r="G25" i="1" s="1"/>
  <c r="G29" i="1" s="1"/>
  <c r="F22" i="1"/>
  <c r="G22" i="1" s="1"/>
  <c r="F21" i="1"/>
  <c r="F19" i="1"/>
  <c r="F18" i="1"/>
  <c r="G18" i="1" s="1"/>
  <c r="G23" i="1" s="1"/>
  <c r="G30" i="1" s="1"/>
  <c r="D42" i="1"/>
  <c r="D66" i="1"/>
  <c r="D55" i="1"/>
  <c r="D53" i="1"/>
  <c r="D29" i="1"/>
  <c r="D23" i="1"/>
  <c r="G56" i="1" l="1"/>
  <c r="D12" i="2"/>
  <c r="F23" i="1"/>
  <c r="F30" i="1" s="1"/>
  <c r="F56" i="1" s="1"/>
  <c r="D68" i="1"/>
  <c r="F29" i="1"/>
  <c r="F42" i="1"/>
  <c r="F66" i="1"/>
  <c r="F68" i="1" s="1"/>
  <c r="G66" i="1"/>
  <c r="G68" i="1" s="1"/>
  <c r="H13" i="1" s="1"/>
  <c r="H56" i="1" s="1"/>
  <c r="H68" i="1" s="1"/>
  <c r="D30" i="1"/>
  <c r="D56" i="1" s="1"/>
  <c r="E53" i="1" l="1"/>
  <c r="E55" i="1" s="1"/>
  <c r="E42" i="1"/>
  <c r="E29" i="1"/>
  <c r="E30" i="1" s="1"/>
  <c r="E56" i="1" s="1"/>
  <c r="E68" i="1" s="1"/>
  <c r="E23" i="1"/>
  <c r="D15" i="2" l="1"/>
</calcChain>
</file>

<file path=xl/sharedStrings.xml><?xml version="1.0" encoding="utf-8"?>
<sst xmlns="http://schemas.openxmlformats.org/spreadsheetml/2006/main" count="85" uniqueCount="83">
  <si>
    <t>STATEMENT OF RECEIPTS AND EXPENDITURES</t>
  </si>
  <si>
    <t>Particulars
(1)</t>
  </si>
  <si>
    <t>Account Code (PGCA)</t>
  </si>
  <si>
    <t>First Semester</t>
  </si>
  <si>
    <t xml:space="preserve">Second Semester </t>
  </si>
  <si>
    <t>Total</t>
  </si>
  <si>
    <t>RECEIPTS</t>
  </si>
  <si>
    <t>I.  Beginning Cash Balance</t>
  </si>
  <si>
    <t>II. Receipts</t>
  </si>
  <si>
    <t xml:space="preserve">    A. Local Sources</t>
  </si>
  <si>
    <t xml:space="preserve">          1. Tax Revenue</t>
  </si>
  <si>
    <t xml:space="preserve">                 a. Real Property Tax (RPT)</t>
  </si>
  <si>
    <t xml:space="preserve">                 b. Business Tax</t>
  </si>
  <si>
    <t xml:space="preserve">                 c. Other Local Taxes</t>
  </si>
  <si>
    <t xml:space="preserve">                 Total Tax Revenue</t>
  </si>
  <si>
    <t xml:space="preserve">          2. Non Tax Revenue</t>
  </si>
  <si>
    <t xml:space="preserve">                 a. Regulatory Fees</t>
  </si>
  <si>
    <t xml:space="preserve">                 b. Service/User Charges</t>
  </si>
  <si>
    <t xml:space="preserve">                 c. Receipts from Economic Enterprise</t>
  </si>
  <si>
    <t xml:space="preserve">                 d. Other Receipts</t>
  </si>
  <si>
    <t xml:space="preserve">                 Total Non Tax Revenue</t>
  </si>
  <si>
    <t xml:space="preserve">    B. External Sources</t>
  </si>
  <si>
    <t xml:space="preserve">          1. Internal Revenue Allotment</t>
  </si>
  <si>
    <t xml:space="preserve">          2. Share from GOCCs (PAGCOR and PCSO)</t>
  </si>
  <si>
    <t xml:space="preserve">          3. Other Shares from National Tax Collection</t>
  </si>
  <si>
    <t xml:space="preserve">               a. Share from Ecozone</t>
  </si>
  <si>
    <t xml:space="preserve">               b. Share from EVAT</t>
  </si>
  <si>
    <t xml:space="preserve">               c. Share from National Wealth</t>
  </si>
  <si>
    <t xml:space="preserve">               d. Share from Tobacco Excise Tax</t>
  </si>
  <si>
    <t xml:space="preserve">          4. National Government Transfer</t>
  </si>
  <si>
    <t xml:space="preserve">          5. Inter-Local Transfer</t>
  </si>
  <si>
    <t xml:space="preserve">          6. Extraordinary Receipts / Grants / Donation / Aids</t>
  </si>
  <si>
    <t xml:space="preserve">          Total External Sources</t>
  </si>
  <si>
    <t xml:space="preserve">          Total Local Sources</t>
  </si>
  <si>
    <t xml:space="preserve">     C. Non-Income Receipts</t>
  </si>
  <si>
    <t xml:space="preserve">                     Entities</t>
  </si>
  <si>
    <t xml:space="preserve">                c.  Collection of Loans Receivables</t>
  </si>
  <si>
    <t xml:space="preserve">                b.  Proceeds from Sale of Debt Securities of Other</t>
  </si>
  <si>
    <t xml:space="preserve">                a.  Proceeds from Sale of Assets</t>
  </si>
  <si>
    <t xml:space="preserve">                Total Capital Investment Receipts</t>
  </si>
  <si>
    <t xml:space="preserve">          1.  Capital Investment Receipts</t>
  </si>
  <si>
    <t xml:space="preserve">           2.  Receipts from Loans and Borrowings</t>
  </si>
  <si>
    <t xml:space="preserve">                a.  Acquisition of Loans</t>
  </si>
  <si>
    <t xml:space="preserve">                b. Issuance of Bonds</t>
  </si>
  <si>
    <t xml:space="preserve">                Total Receipts from Loans and Borrowings</t>
  </si>
  <si>
    <t xml:space="preserve">           Total Non-Income Receipts</t>
  </si>
  <si>
    <t>Total Receipts</t>
  </si>
  <si>
    <t>EXPENDITURES</t>
  </si>
  <si>
    <t>Total Expenditures</t>
  </si>
  <si>
    <t>I.       General Fund</t>
  </si>
  <si>
    <t xml:space="preserve">              a. General Services</t>
  </si>
  <si>
    <t xml:space="preserve">              b. Economic Services</t>
  </si>
  <si>
    <t xml:space="preserve">              c. Social Services</t>
  </si>
  <si>
    <t xml:space="preserve">              d. Debt Services</t>
  </si>
  <si>
    <t>II.      Special Education Fund</t>
  </si>
  <si>
    <t>Ending Cash Balance</t>
  </si>
  <si>
    <t>Prepared by:</t>
  </si>
  <si>
    <t>Local Treasurer</t>
  </si>
  <si>
    <t>Local Accountant</t>
  </si>
  <si>
    <t>Local Budget Officer</t>
  </si>
  <si>
    <t>Approved by:</t>
  </si>
  <si>
    <t>Local Chief Executive</t>
  </si>
  <si>
    <t>FDP Form 3-Statement of Receipts and Expenditures</t>
  </si>
  <si>
    <t>(DBM-DOF-DILG JMC No. 2018-1 dated July 12, 2018, Annex A)</t>
  </si>
  <si>
    <t>GEMMA G. SUMALPONG</t>
  </si>
  <si>
    <t>PRYDE HENRY A. TEVES</t>
  </si>
  <si>
    <t>CORAZON P. LIRAZAN</t>
  </si>
  <si>
    <t>LANI T. PATAJO</t>
  </si>
  <si>
    <t>Beginning Balance</t>
  </si>
  <si>
    <t>Statement of Receipts and Expenditures</t>
  </si>
  <si>
    <t>Infographics in FDP Portal</t>
  </si>
  <si>
    <t>For Statement of Receipts and Expenditures</t>
  </si>
  <si>
    <t>Year Ending</t>
  </si>
  <si>
    <t>III.     Trust Fund</t>
  </si>
  <si>
    <t>Current Year (2019)</t>
  </si>
  <si>
    <t>3. Other Non-Income Receipts</t>
  </si>
  <si>
    <t>Budget Year  2020</t>
  </si>
  <si>
    <t>iii. Trust Liability</t>
  </si>
  <si>
    <t>ii. Special Education Fund</t>
  </si>
  <si>
    <t>i. Basic RPT</t>
  </si>
  <si>
    <r>
      <t xml:space="preserve">CY </t>
    </r>
    <r>
      <rPr>
        <b/>
        <u/>
        <sz val="12"/>
        <rFont val="Calibri"/>
        <family val="2"/>
        <scheme val="minor"/>
      </rPr>
      <t>2019</t>
    </r>
  </si>
  <si>
    <r>
      <t xml:space="preserve">Province, City or Municipality: </t>
    </r>
    <r>
      <rPr>
        <b/>
        <u/>
        <sz val="11"/>
        <rFont val="Calibri"/>
        <family val="2"/>
        <scheme val="minor"/>
      </rPr>
      <t>BAYAWAN CITY</t>
    </r>
  </si>
  <si>
    <r>
      <t xml:space="preserve">Past Year (Actual) </t>
    </r>
    <r>
      <rPr>
        <b/>
        <sz val="8"/>
        <rFont val="Calibri"/>
        <family val="2"/>
        <scheme val="minor"/>
      </rPr>
      <t xml:space="preserve">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</si>
</sst>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Border="1"/>
    <xf numFmtId="0" fontId="1" fillId="0" borderId="11" xfId="0" applyFont="1" applyBorder="1"/>
    <xf numFmtId="0" fontId="3" fillId="0" borderId="0" xfId="0" applyFont="1"/>
    <xf numFmtId="0" fontId="4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shrinkToFit="1"/>
    </xf>
    <xf numFmtId="0" fontId="6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shrinkToFit="1"/>
    </xf>
    <xf numFmtId="0" fontId="6" fillId="2" borderId="4" xfId="0" applyFont="1" applyFill="1" applyBorder="1"/>
    <xf numFmtId="0" fontId="6" fillId="2" borderId="4" xfId="0" applyFont="1" applyFill="1" applyBorder="1" applyAlignment="1">
      <alignment shrinkToFit="1"/>
    </xf>
    <xf numFmtId="43" fontId="6" fillId="2" borderId="4" xfId="1" applyFont="1" applyFill="1" applyBorder="1" applyAlignment="1">
      <alignment shrinkToFit="1"/>
    </xf>
    <xf numFmtId="43" fontId="14" fillId="2" borderId="4" xfId="1" applyFont="1" applyFill="1" applyBorder="1" applyAlignment="1">
      <alignment horizontal="center" shrinkToFit="1"/>
    </xf>
    <xf numFmtId="43" fontId="15" fillId="2" borderId="4" xfId="1" applyFont="1" applyFill="1" applyBorder="1" applyAlignment="1">
      <alignment shrinkToFit="1"/>
    </xf>
    <xf numFmtId="43" fontId="16" fillId="2" borderId="4" xfId="1" applyFont="1" applyFill="1" applyBorder="1" applyAlignment="1">
      <alignment shrinkToFit="1"/>
    </xf>
    <xf numFmtId="0" fontId="16" fillId="2" borderId="5" xfId="0" applyFont="1" applyFill="1" applyBorder="1" applyAlignment="1">
      <alignment horizontal="left" indent="8" shrinkToFit="1"/>
    </xf>
    <xf numFmtId="43" fontId="12" fillId="2" borderId="4" xfId="1" applyFont="1" applyFill="1" applyBorder="1" applyAlignment="1">
      <alignment shrinkToFit="1"/>
    </xf>
    <xf numFmtId="0" fontId="7" fillId="2" borderId="5" xfId="0" applyFont="1" applyFill="1" applyBorder="1" applyAlignment="1">
      <alignment shrinkToFit="1"/>
    </xf>
    <xf numFmtId="0" fontId="6" fillId="2" borderId="5" xfId="0" applyFont="1" applyFill="1" applyBorder="1" applyAlignment="1">
      <alignment horizontal="left" indent="4" shrinkToFit="1"/>
    </xf>
    <xf numFmtId="0" fontId="6" fillId="2" borderId="20" xfId="0" applyFont="1" applyFill="1" applyBorder="1" applyAlignment="1">
      <alignment shrinkToFit="1"/>
    </xf>
    <xf numFmtId="0" fontId="6" fillId="2" borderId="19" xfId="0" applyFont="1" applyFill="1" applyBorder="1"/>
    <xf numFmtId="43" fontId="14" fillId="2" borderId="19" xfId="1" applyFont="1" applyFill="1" applyBorder="1" applyAlignment="1">
      <alignment horizontal="center" shrinkToFit="1"/>
    </xf>
    <xf numFmtId="43" fontId="15" fillId="2" borderId="19" xfId="1" applyFont="1" applyFill="1" applyBorder="1" applyAlignment="1">
      <alignment shrinkToFit="1"/>
    </xf>
    <xf numFmtId="43" fontId="6" fillId="2" borderId="19" xfId="1" applyFont="1" applyFill="1" applyBorder="1" applyAlignment="1">
      <alignment shrinkToFit="1"/>
    </xf>
    <xf numFmtId="0" fontId="6" fillId="2" borderId="6" xfId="0" applyFont="1" applyFill="1" applyBorder="1" applyAlignment="1">
      <alignment shrinkToFit="1"/>
    </xf>
    <xf numFmtId="0" fontId="6" fillId="2" borderId="7" xfId="0" applyFont="1" applyFill="1" applyBorder="1"/>
    <xf numFmtId="43" fontId="14" fillId="2" borderId="7" xfId="1" applyFont="1" applyFill="1" applyBorder="1" applyAlignment="1">
      <alignment horizontal="center" shrinkToFit="1"/>
    </xf>
    <xf numFmtId="43" fontId="15" fillId="2" borderId="7" xfId="1" applyFont="1" applyFill="1" applyBorder="1" applyAlignment="1">
      <alignment shrinkToFit="1"/>
    </xf>
    <xf numFmtId="43" fontId="6" fillId="2" borderId="7" xfId="1" applyFont="1" applyFill="1" applyBorder="1" applyAlignment="1">
      <alignment shrinkToFit="1"/>
    </xf>
    <xf numFmtId="0" fontId="6" fillId="2" borderId="1" xfId="0" applyFont="1" applyFill="1" applyBorder="1" applyAlignment="1">
      <alignment shrinkToFit="1"/>
    </xf>
    <xf numFmtId="0" fontId="6" fillId="2" borderId="2" xfId="0" applyFont="1" applyFill="1" applyBorder="1"/>
    <xf numFmtId="43" fontId="17" fillId="2" borderId="2" xfId="0" applyNumberFormat="1" applyFont="1" applyFill="1" applyBorder="1" applyAlignment="1">
      <alignment shrinkToFit="1"/>
    </xf>
    <xf numFmtId="0" fontId="10" fillId="2" borderId="0" xfId="0" applyFont="1" applyFill="1" applyAlignment="1">
      <alignment horizontal="center" shrinkToFi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0" xfId="0" applyFont="1" applyFill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115" zoomScaleNormal="115" zoomScaleSheetLayoutView="100" workbookViewId="0">
      <selection activeCell="P78" sqref="P78"/>
    </sheetView>
  </sheetViews>
  <sheetFormatPr defaultRowHeight="15" x14ac:dyDescent="0.25"/>
  <cols>
    <col min="1" max="1" width="26.5703125" style="20" customWidth="1"/>
    <col min="2" max="2" width="5.5703125" style="21" customWidth="1"/>
    <col min="3" max="3" width="12.28515625" style="21" customWidth="1"/>
    <col min="4" max="4" width="18.28515625" style="21" hidden="1" customWidth="1"/>
    <col min="5" max="8" width="12.28515625" style="21" customWidth="1"/>
    <col min="9" max="16384" width="9.140625" style="21"/>
  </cols>
  <sheetData>
    <row r="1" spans="1:8" x14ac:dyDescent="0.25">
      <c r="A1" s="20" t="s">
        <v>62</v>
      </c>
    </row>
    <row r="2" spans="1:8" x14ac:dyDescent="0.25">
      <c r="A2" s="20" t="s">
        <v>63</v>
      </c>
    </row>
    <row r="4" spans="1:8" x14ac:dyDescent="0.25">
      <c r="A4" s="22" t="s">
        <v>0</v>
      </c>
      <c r="B4" s="22"/>
      <c r="C4" s="22"/>
      <c r="D4" s="22"/>
      <c r="E4" s="22"/>
      <c r="F4" s="22"/>
      <c r="G4" s="22"/>
      <c r="H4" s="22"/>
    </row>
    <row r="5" spans="1:8" ht="15.75" x14ac:dyDescent="0.25">
      <c r="A5" s="23" t="s">
        <v>80</v>
      </c>
      <c r="B5" s="23"/>
      <c r="C5" s="23"/>
      <c r="D5" s="23"/>
      <c r="E5" s="23"/>
      <c r="F5" s="23"/>
      <c r="G5" s="23"/>
      <c r="H5" s="23"/>
    </row>
    <row r="6" spans="1:8" x14ac:dyDescent="0.25">
      <c r="A6" s="22" t="s">
        <v>81</v>
      </c>
      <c r="B6" s="22"/>
      <c r="C6" s="22"/>
      <c r="D6" s="22"/>
      <c r="E6" s="22"/>
      <c r="F6" s="22"/>
      <c r="G6" s="22"/>
      <c r="H6" s="22"/>
    </row>
    <row r="7" spans="1:8" x14ac:dyDescent="0.25">
      <c r="A7" s="24"/>
      <c r="B7" s="25"/>
      <c r="C7" s="25"/>
      <c r="D7" s="25"/>
      <c r="E7" s="25"/>
      <c r="F7" s="25"/>
      <c r="G7" s="25"/>
      <c r="H7" s="25"/>
    </row>
    <row r="9" spans="1:8" ht="29.45" customHeight="1" x14ac:dyDescent="0.25">
      <c r="A9" s="26" t="s">
        <v>1</v>
      </c>
      <c r="B9" s="27" t="s">
        <v>2</v>
      </c>
      <c r="C9" s="28" t="s">
        <v>82</v>
      </c>
      <c r="D9" s="29" t="s">
        <v>72</v>
      </c>
      <c r="E9" s="30" t="s">
        <v>74</v>
      </c>
      <c r="F9" s="30"/>
      <c r="G9" s="30"/>
      <c r="H9" s="28" t="s">
        <v>76</v>
      </c>
    </row>
    <row r="10" spans="1:8" x14ac:dyDescent="0.25">
      <c r="A10" s="31"/>
      <c r="B10" s="32"/>
      <c r="C10" s="33"/>
      <c r="D10" s="34"/>
      <c r="E10" s="35" t="s">
        <v>3</v>
      </c>
      <c r="F10" s="35" t="s">
        <v>4</v>
      </c>
      <c r="G10" s="36" t="s">
        <v>5</v>
      </c>
      <c r="H10" s="33"/>
    </row>
    <row r="11" spans="1:8" x14ac:dyDescent="0.25">
      <c r="A11" s="37"/>
      <c r="B11" s="38"/>
      <c r="C11" s="39"/>
      <c r="D11" s="39"/>
      <c r="E11" s="39"/>
      <c r="F11" s="39"/>
      <c r="G11" s="39"/>
      <c r="H11" s="40"/>
    </row>
    <row r="12" spans="1:8" x14ac:dyDescent="0.25">
      <c r="A12" s="37" t="s">
        <v>6</v>
      </c>
      <c r="B12" s="38"/>
      <c r="C12" s="39"/>
      <c r="D12" s="39"/>
      <c r="E12" s="39"/>
      <c r="F12" s="39"/>
      <c r="G12" s="39"/>
      <c r="H12" s="40"/>
    </row>
    <row r="13" spans="1:8" x14ac:dyDescent="0.25">
      <c r="A13" s="37" t="s">
        <v>7</v>
      </c>
      <c r="B13" s="38"/>
      <c r="C13" s="41">
        <v>1057431787.41</v>
      </c>
      <c r="D13" s="42">
        <v>1035406146.6799999</v>
      </c>
      <c r="E13" s="43">
        <v>1035406146.6799999</v>
      </c>
      <c r="F13" s="42"/>
      <c r="G13" s="42">
        <v>1035406146.6799999</v>
      </c>
      <c r="H13" s="40">
        <f>G68</f>
        <v>1015356436.5299997</v>
      </c>
    </row>
    <row r="14" spans="1:8" x14ac:dyDescent="0.25">
      <c r="A14" s="37" t="s">
        <v>8</v>
      </c>
      <c r="B14" s="38"/>
      <c r="C14" s="41"/>
      <c r="D14" s="42"/>
      <c r="E14" s="42"/>
      <c r="F14" s="42"/>
      <c r="G14" s="42"/>
      <c r="H14" s="40"/>
    </row>
    <row r="15" spans="1:8" x14ac:dyDescent="0.25">
      <c r="A15" s="37" t="s">
        <v>9</v>
      </c>
      <c r="B15" s="38"/>
      <c r="C15" s="41"/>
      <c r="D15" s="42"/>
      <c r="E15" s="42"/>
      <c r="F15" s="42"/>
      <c r="G15" s="42"/>
      <c r="H15" s="40"/>
    </row>
    <row r="16" spans="1:8" x14ac:dyDescent="0.25">
      <c r="A16" s="37" t="s">
        <v>10</v>
      </c>
      <c r="B16" s="38"/>
      <c r="C16" s="41"/>
      <c r="D16" s="42"/>
      <c r="E16" s="42"/>
      <c r="F16" s="42"/>
      <c r="G16" s="42"/>
      <c r="H16" s="40"/>
    </row>
    <row r="17" spans="1:8" x14ac:dyDescent="0.25">
      <c r="A17" s="37" t="s">
        <v>11</v>
      </c>
      <c r="B17" s="38"/>
      <c r="C17" s="41"/>
      <c r="D17" s="42"/>
      <c r="E17" s="42"/>
      <c r="F17" s="42"/>
      <c r="G17" s="42"/>
      <c r="H17" s="40"/>
    </row>
    <row r="18" spans="1:8" x14ac:dyDescent="0.25">
      <c r="A18" s="44" t="s">
        <v>79</v>
      </c>
      <c r="B18" s="38"/>
      <c r="C18" s="41">
        <v>7979752.3300000001</v>
      </c>
      <c r="D18" s="42">
        <v>8744621.3800000008</v>
      </c>
      <c r="E18" s="42">
        <v>6171970.4299999997</v>
      </c>
      <c r="F18" s="42">
        <f>D18-E18</f>
        <v>2572650.9500000011</v>
      </c>
      <c r="G18" s="42">
        <f>SUM(E18:F18)</f>
        <v>8744621.3800000008</v>
      </c>
      <c r="H18" s="40">
        <v>9214379</v>
      </c>
    </row>
    <row r="19" spans="1:8" x14ac:dyDescent="0.25">
      <c r="A19" s="44" t="s">
        <v>78</v>
      </c>
      <c r="B19" s="38"/>
      <c r="C19" s="41">
        <v>10586453.119999999</v>
      </c>
      <c r="D19" s="42">
        <v>11871732.539999999</v>
      </c>
      <c r="E19" s="42">
        <v>8437326.1099999994</v>
      </c>
      <c r="F19" s="42">
        <f t="shared" ref="F19:F22" si="0">D19-E19</f>
        <v>3434406.4299999997</v>
      </c>
      <c r="G19" s="42">
        <f t="shared" ref="G19:G22" si="1">SUM(E19:F19)</f>
        <v>11871732.539999999</v>
      </c>
      <c r="H19" s="40">
        <v>9000000</v>
      </c>
    </row>
    <row r="20" spans="1:8" x14ac:dyDescent="0.25">
      <c r="A20" s="44" t="s">
        <v>77</v>
      </c>
      <c r="B20" s="38"/>
      <c r="C20" s="41">
        <v>2346599.33</v>
      </c>
      <c r="D20" s="42"/>
      <c r="E20" s="42"/>
      <c r="F20" s="42"/>
      <c r="G20" s="42"/>
      <c r="H20" s="40"/>
    </row>
    <row r="21" spans="1:8" x14ac:dyDescent="0.25">
      <c r="A21" s="37" t="s">
        <v>12</v>
      </c>
      <c r="B21" s="38"/>
      <c r="C21" s="41">
        <v>21555843.41</v>
      </c>
      <c r="D21" s="42">
        <v>24394997.739999998</v>
      </c>
      <c r="E21" s="42">
        <v>18083261.420000002</v>
      </c>
      <c r="F21" s="42">
        <f t="shared" si="0"/>
        <v>6311736.3199999966</v>
      </c>
      <c r="G21" s="42">
        <f t="shared" si="1"/>
        <v>24394997.739999998</v>
      </c>
      <c r="H21" s="40">
        <v>23711427</v>
      </c>
    </row>
    <row r="22" spans="1:8" x14ac:dyDescent="0.25">
      <c r="A22" s="37" t="s">
        <v>13</v>
      </c>
      <c r="B22" s="38"/>
      <c r="C22" s="41">
        <v>4098498.67</v>
      </c>
      <c r="D22" s="42">
        <v>3627074.24</v>
      </c>
      <c r="E22" s="42">
        <v>2980340.94</v>
      </c>
      <c r="F22" s="42">
        <f t="shared" si="0"/>
        <v>646733.30000000028</v>
      </c>
      <c r="G22" s="42">
        <f t="shared" si="1"/>
        <v>3627074.24</v>
      </c>
      <c r="H22" s="40">
        <v>4508349</v>
      </c>
    </row>
    <row r="23" spans="1:8" x14ac:dyDescent="0.25">
      <c r="A23" s="37" t="s">
        <v>14</v>
      </c>
      <c r="B23" s="38"/>
      <c r="C23" s="45">
        <f t="shared" ref="C23:G23" si="2">SUM(C18:C22)</f>
        <v>46567146.859999999</v>
      </c>
      <c r="D23" s="45">
        <f t="shared" si="2"/>
        <v>48638425.899999999</v>
      </c>
      <c r="E23" s="45">
        <f t="shared" si="2"/>
        <v>35672898.899999999</v>
      </c>
      <c r="F23" s="45">
        <f t="shared" si="2"/>
        <v>12965526.999999998</v>
      </c>
      <c r="G23" s="45">
        <f t="shared" si="2"/>
        <v>48638425.899999999</v>
      </c>
      <c r="H23" s="45">
        <f>SUM(H18:H22)</f>
        <v>46434155</v>
      </c>
    </row>
    <row r="24" spans="1:8" x14ac:dyDescent="0.25">
      <c r="A24" s="37" t="s">
        <v>15</v>
      </c>
      <c r="B24" s="38"/>
      <c r="C24" s="41"/>
      <c r="D24" s="42"/>
      <c r="E24" s="42"/>
      <c r="F24" s="42"/>
      <c r="G24" s="42"/>
      <c r="H24" s="40"/>
    </row>
    <row r="25" spans="1:8" x14ac:dyDescent="0.25">
      <c r="A25" s="37" t="s">
        <v>16</v>
      </c>
      <c r="B25" s="38"/>
      <c r="C25" s="41">
        <v>6885453.0099999998</v>
      </c>
      <c r="D25" s="42">
        <v>8493765.0399999991</v>
      </c>
      <c r="E25" s="42">
        <v>5770268.0199999996</v>
      </c>
      <c r="F25" s="42">
        <f t="shared" ref="F25:F28" si="3">D25-E25</f>
        <v>2723497.0199999996</v>
      </c>
      <c r="G25" s="42">
        <f t="shared" ref="G25:G28" si="4">SUM(E25:F25)</f>
        <v>8493765.0399999991</v>
      </c>
      <c r="H25" s="40">
        <v>7428584</v>
      </c>
    </row>
    <row r="26" spans="1:8" x14ac:dyDescent="0.25">
      <c r="A26" s="37" t="s">
        <v>17</v>
      </c>
      <c r="B26" s="38"/>
      <c r="C26" s="41">
        <v>8956082.9800000004</v>
      </c>
      <c r="D26" s="42">
        <v>12071935.84</v>
      </c>
      <c r="E26" s="42">
        <v>7242919.7400000002</v>
      </c>
      <c r="F26" s="42">
        <f t="shared" si="3"/>
        <v>4829016.0999999996</v>
      </c>
      <c r="G26" s="42">
        <f t="shared" si="4"/>
        <v>12071935.84</v>
      </c>
      <c r="H26" s="40">
        <v>10829377</v>
      </c>
    </row>
    <row r="27" spans="1:8" x14ac:dyDescent="0.25">
      <c r="A27" s="37" t="s">
        <v>18</v>
      </c>
      <c r="B27" s="38"/>
      <c r="C27" s="41">
        <v>7534861.2999999998</v>
      </c>
      <c r="D27" s="42">
        <v>8970423.6300000008</v>
      </c>
      <c r="E27" s="42">
        <v>4530825.6500000004</v>
      </c>
      <c r="F27" s="42">
        <f t="shared" si="3"/>
        <v>4439597.9800000004</v>
      </c>
      <c r="G27" s="42">
        <f t="shared" si="4"/>
        <v>8970423.6300000008</v>
      </c>
      <c r="H27" s="40">
        <v>8682157</v>
      </c>
    </row>
    <row r="28" spans="1:8" x14ac:dyDescent="0.25">
      <c r="A28" s="37" t="s">
        <v>19</v>
      </c>
      <c r="B28" s="38"/>
      <c r="C28" s="41">
        <v>6284651.8099999996</v>
      </c>
      <c r="D28" s="42">
        <v>4884176.68</v>
      </c>
      <c r="E28" s="42">
        <v>2502506.34</v>
      </c>
      <c r="F28" s="42">
        <f t="shared" si="3"/>
        <v>2381670.34</v>
      </c>
      <c r="G28" s="42">
        <f t="shared" si="4"/>
        <v>4884176.68</v>
      </c>
      <c r="H28" s="40">
        <v>6502639</v>
      </c>
    </row>
    <row r="29" spans="1:8" x14ac:dyDescent="0.25">
      <c r="A29" s="37" t="s">
        <v>20</v>
      </c>
      <c r="B29" s="38"/>
      <c r="C29" s="45">
        <f t="shared" ref="C29:G29" si="5">SUM(C25:C28)</f>
        <v>29661049.099999998</v>
      </c>
      <c r="D29" s="42">
        <f t="shared" si="5"/>
        <v>34420301.189999998</v>
      </c>
      <c r="E29" s="45">
        <f t="shared" si="5"/>
        <v>20046519.75</v>
      </c>
      <c r="F29" s="45">
        <f t="shared" si="5"/>
        <v>14373781.439999999</v>
      </c>
      <c r="G29" s="45">
        <f t="shared" si="5"/>
        <v>34420301.189999998</v>
      </c>
      <c r="H29" s="45">
        <f>SUM(H25:H28)</f>
        <v>33442757</v>
      </c>
    </row>
    <row r="30" spans="1:8" x14ac:dyDescent="0.25">
      <c r="A30" s="46" t="s">
        <v>33</v>
      </c>
      <c r="B30" s="38"/>
      <c r="C30" s="45">
        <f t="shared" ref="C30:G30" si="6">C23+C29</f>
        <v>76228195.959999993</v>
      </c>
      <c r="D30" s="45">
        <f t="shared" si="6"/>
        <v>83058727.090000004</v>
      </c>
      <c r="E30" s="45">
        <f t="shared" si="6"/>
        <v>55719418.649999999</v>
      </c>
      <c r="F30" s="45">
        <f t="shared" si="6"/>
        <v>27339308.439999998</v>
      </c>
      <c r="G30" s="45">
        <f t="shared" si="6"/>
        <v>83058727.090000004</v>
      </c>
      <c r="H30" s="45">
        <f>H23+H29</f>
        <v>79876912</v>
      </c>
    </row>
    <row r="31" spans="1:8" x14ac:dyDescent="0.25">
      <c r="A31" s="37" t="s">
        <v>21</v>
      </c>
      <c r="B31" s="38"/>
      <c r="C31" s="41"/>
      <c r="D31" s="42"/>
      <c r="E31" s="42"/>
      <c r="F31" s="42"/>
      <c r="G31" s="42"/>
      <c r="H31" s="40"/>
    </row>
    <row r="32" spans="1:8" x14ac:dyDescent="0.25">
      <c r="A32" s="37" t="s">
        <v>22</v>
      </c>
      <c r="B32" s="38"/>
      <c r="C32" s="41">
        <v>910317701.03999996</v>
      </c>
      <c r="D32" s="42">
        <v>1010064630</v>
      </c>
      <c r="E32" s="42">
        <v>505032312</v>
      </c>
      <c r="F32" s="42">
        <f>D32-E32</f>
        <v>505032318</v>
      </c>
      <c r="G32" s="42">
        <f>SUM(E32:F32)</f>
        <v>1010064630</v>
      </c>
      <c r="H32" s="40">
        <v>1134561739</v>
      </c>
    </row>
    <row r="33" spans="1:8" x14ac:dyDescent="0.25">
      <c r="A33" s="37" t="s">
        <v>23</v>
      </c>
      <c r="B33" s="38"/>
      <c r="C33" s="41"/>
      <c r="D33" s="42"/>
      <c r="E33" s="42"/>
      <c r="F33" s="42"/>
      <c r="G33" s="42"/>
      <c r="H33" s="40"/>
    </row>
    <row r="34" spans="1:8" x14ac:dyDescent="0.25">
      <c r="A34" s="37" t="s">
        <v>24</v>
      </c>
      <c r="B34" s="38"/>
      <c r="C34" s="41">
        <v>211415.66</v>
      </c>
      <c r="D34" s="42"/>
      <c r="E34" s="42"/>
      <c r="F34" s="42"/>
      <c r="G34" s="42"/>
      <c r="H34" s="40"/>
    </row>
    <row r="35" spans="1:8" x14ac:dyDescent="0.25">
      <c r="A35" s="37" t="s">
        <v>25</v>
      </c>
      <c r="B35" s="38"/>
      <c r="C35" s="41"/>
      <c r="D35" s="42"/>
      <c r="E35" s="42"/>
      <c r="F35" s="42"/>
      <c r="G35" s="42"/>
      <c r="H35" s="40"/>
    </row>
    <row r="36" spans="1:8" x14ac:dyDescent="0.25">
      <c r="A36" s="37" t="s">
        <v>26</v>
      </c>
      <c r="B36" s="38"/>
      <c r="C36" s="41"/>
      <c r="D36" s="42"/>
      <c r="E36" s="42"/>
      <c r="F36" s="42"/>
      <c r="G36" s="42"/>
      <c r="H36" s="40"/>
    </row>
    <row r="37" spans="1:8" x14ac:dyDescent="0.25">
      <c r="A37" s="37" t="s">
        <v>27</v>
      </c>
      <c r="B37" s="38"/>
      <c r="C37" s="41"/>
      <c r="D37" s="42"/>
      <c r="E37" s="42"/>
      <c r="F37" s="42"/>
      <c r="G37" s="42"/>
      <c r="H37" s="40"/>
    </row>
    <row r="38" spans="1:8" x14ac:dyDescent="0.25">
      <c r="A38" s="37" t="s">
        <v>28</v>
      </c>
      <c r="B38" s="38"/>
      <c r="C38" s="41"/>
      <c r="D38" s="42"/>
      <c r="E38" s="42"/>
      <c r="F38" s="42"/>
      <c r="G38" s="42"/>
      <c r="H38" s="40"/>
    </row>
    <row r="39" spans="1:8" x14ac:dyDescent="0.25">
      <c r="A39" s="37" t="s">
        <v>29</v>
      </c>
      <c r="B39" s="38"/>
      <c r="C39" s="41"/>
      <c r="D39" s="42"/>
      <c r="E39" s="42"/>
      <c r="F39" s="42"/>
      <c r="G39" s="42"/>
      <c r="H39" s="40"/>
    </row>
    <row r="40" spans="1:8" x14ac:dyDescent="0.25">
      <c r="A40" s="37" t="s">
        <v>30</v>
      </c>
      <c r="B40" s="38"/>
      <c r="C40" s="41"/>
      <c r="D40" s="42"/>
      <c r="E40" s="42"/>
      <c r="F40" s="42"/>
      <c r="G40" s="42"/>
      <c r="H40" s="40"/>
    </row>
    <row r="41" spans="1:8" x14ac:dyDescent="0.25">
      <c r="A41" s="37" t="s">
        <v>31</v>
      </c>
      <c r="B41" s="38"/>
      <c r="C41" s="41">
        <v>9378956.5800000001</v>
      </c>
      <c r="D41" s="42">
        <v>87631577.900000006</v>
      </c>
      <c r="E41" s="42">
        <v>5047254.07</v>
      </c>
      <c r="F41" s="42">
        <f>D41-E41</f>
        <v>82584323.830000013</v>
      </c>
      <c r="G41" s="42">
        <f>SUM(E41:F41)</f>
        <v>87631577.900000006</v>
      </c>
      <c r="H41" s="40"/>
    </row>
    <row r="42" spans="1:8" x14ac:dyDescent="0.25">
      <c r="A42" s="46" t="s">
        <v>32</v>
      </c>
      <c r="B42" s="38"/>
      <c r="C42" s="45">
        <f t="shared" ref="C42:G42" si="7">SUM(C32:C41)</f>
        <v>919908073.27999997</v>
      </c>
      <c r="D42" s="45">
        <f t="shared" si="7"/>
        <v>1097696207.9000001</v>
      </c>
      <c r="E42" s="45">
        <f t="shared" si="7"/>
        <v>510079566.06999999</v>
      </c>
      <c r="F42" s="45">
        <f t="shared" si="7"/>
        <v>587616641.83000004</v>
      </c>
      <c r="G42" s="45">
        <f t="shared" si="7"/>
        <v>1097696207.9000001</v>
      </c>
      <c r="H42" s="45">
        <f>SUM(H32:H41)</f>
        <v>1134561739</v>
      </c>
    </row>
    <row r="43" spans="1:8" x14ac:dyDescent="0.25">
      <c r="A43" s="37" t="s">
        <v>34</v>
      </c>
      <c r="B43" s="38"/>
      <c r="C43" s="41"/>
      <c r="D43" s="42"/>
      <c r="E43" s="42"/>
      <c r="F43" s="42"/>
      <c r="G43" s="42"/>
      <c r="H43" s="40"/>
    </row>
    <row r="44" spans="1:8" x14ac:dyDescent="0.25">
      <c r="A44" s="37" t="s">
        <v>40</v>
      </c>
      <c r="B44" s="38"/>
      <c r="C44" s="41"/>
      <c r="D44" s="42"/>
      <c r="E44" s="42"/>
      <c r="F44" s="42"/>
      <c r="G44" s="42"/>
      <c r="H44" s="40"/>
    </row>
    <row r="45" spans="1:8" x14ac:dyDescent="0.25">
      <c r="A45" s="37" t="s">
        <v>38</v>
      </c>
      <c r="B45" s="38"/>
      <c r="C45" s="41"/>
      <c r="D45" s="42"/>
      <c r="E45" s="42"/>
      <c r="F45" s="42"/>
      <c r="G45" s="42"/>
      <c r="H45" s="40"/>
    </row>
    <row r="46" spans="1:8" x14ac:dyDescent="0.25">
      <c r="A46" s="37" t="s">
        <v>37</v>
      </c>
      <c r="B46" s="38"/>
      <c r="C46" s="41"/>
      <c r="D46" s="42"/>
      <c r="E46" s="42"/>
      <c r="F46" s="42"/>
      <c r="G46" s="42"/>
      <c r="H46" s="40"/>
    </row>
    <row r="47" spans="1:8" x14ac:dyDescent="0.25">
      <c r="A47" s="37" t="s">
        <v>35</v>
      </c>
      <c r="B47" s="38"/>
      <c r="C47" s="41"/>
      <c r="D47" s="42"/>
      <c r="E47" s="42"/>
      <c r="F47" s="42"/>
      <c r="G47" s="42"/>
      <c r="H47" s="40"/>
    </row>
    <row r="48" spans="1:8" x14ac:dyDescent="0.25">
      <c r="A48" s="37" t="s">
        <v>36</v>
      </c>
      <c r="B48" s="38"/>
      <c r="C48" s="41"/>
      <c r="D48" s="42"/>
      <c r="E48" s="42"/>
      <c r="F48" s="42"/>
      <c r="G48" s="42"/>
      <c r="H48" s="40"/>
    </row>
    <row r="49" spans="1:8" x14ac:dyDescent="0.25">
      <c r="A49" s="37" t="s">
        <v>39</v>
      </c>
      <c r="B49" s="38"/>
      <c r="C49" s="41"/>
      <c r="D49" s="42"/>
      <c r="E49" s="42">
        <v>0</v>
      </c>
      <c r="F49" s="42"/>
      <c r="G49" s="42"/>
      <c r="H49" s="40"/>
    </row>
    <row r="50" spans="1:8" x14ac:dyDescent="0.25">
      <c r="A50" s="37" t="s">
        <v>41</v>
      </c>
      <c r="B50" s="38"/>
      <c r="C50" s="41"/>
      <c r="D50" s="42"/>
      <c r="E50" s="42"/>
      <c r="F50" s="42"/>
      <c r="G50" s="42"/>
      <c r="H50" s="40"/>
    </row>
    <row r="51" spans="1:8" x14ac:dyDescent="0.25">
      <c r="A51" s="37" t="s">
        <v>42</v>
      </c>
      <c r="B51" s="38"/>
      <c r="C51" s="41">
        <v>154012442.65000001</v>
      </c>
      <c r="D51" s="42">
        <v>9028477.4900000002</v>
      </c>
      <c r="E51" s="42">
        <v>9028477.4900000002</v>
      </c>
      <c r="F51" s="42">
        <f>D51-E51</f>
        <v>0</v>
      </c>
      <c r="G51" s="42">
        <f>SUM(E51:F51)</f>
        <v>9028477.4900000002</v>
      </c>
      <c r="H51" s="40"/>
    </row>
    <row r="52" spans="1:8" x14ac:dyDescent="0.25">
      <c r="A52" s="37" t="s">
        <v>43</v>
      </c>
      <c r="B52" s="38"/>
      <c r="C52" s="41"/>
      <c r="D52" s="42"/>
      <c r="E52" s="42"/>
      <c r="F52" s="42"/>
      <c r="G52" s="42"/>
      <c r="H52" s="40"/>
    </row>
    <row r="53" spans="1:8" x14ac:dyDescent="0.25">
      <c r="A53" s="37" t="s">
        <v>44</v>
      </c>
      <c r="B53" s="38"/>
      <c r="C53" s="42">
        <f>SUM(C51:C52)</f>
        <v>154012442.65000001</v>
      </c>
      <c r="D53" s="42">
        <f>SUM(D51:D52)</f>
        <v>9028477.4900000002</v>
      </c>
      <c r="E53" s="42">
        <f>SUM(E51:E52)</f>
        <v>9028477.4900000002</v>
      </c>
      <c r="F53" s="45">
        <f>SUM(F43:F52)</f>
        <v>0</v>
      </c>
      <c r="G53" s="42">
        <f>SUM(G51:G52)</f>
        <v>9028477.4900000002</v>
      </c>
      <c r="H53" s="40"/>
    </row>
    <row r="54" spans="1:8" x14ac:dyDescent="0.25">
      <c r="A54" s="47" t="s">
        <v>75</v>
      </c>
      <c r="B54" s="38"/>
      <c r="C54" s="41">
        <v>19238545.43</v>
      </c>
      <c r="D54" s="42">
        <v>42104536.460000001</v>
      </c>
      <c r="E54" s="42">
        <v>36752814.659999996</v>
      </c>
      <c r="F54" s="42">
        <f>D54-E54</f>
        <v>5351721.8000000045</v>
      </c>
      <c r="G54" s="42">
        <f>SUM(E54:F54)</f>
        <v>42104536.460000001</v>
      </c>
      <c r="H54" s="40">
        <v>1230919</v>
      </c>
    </row>
    <row r="55" spans="1:8" x14ac:dyDescent="0.25">
      <c r="A55" s="46" t="s">
        <v>45</v>
      </c>
      <c r="B55" s="38"/>
      <c r="C55" s="45">
        <f t="shared" ref="C55:H55" si="8">C49+C53+C54</f>
        <v>173250988.08000001</v>
      </c>
      <c r="D55" s="45">
        <f t="shared" si="8"/>
        <v>51133013.950000003</v>
      </c>
      <c r="E55" s="45">
        <f t="shared" si="8"/>
        <v>45781292.149999999</v>
      </c>
      <c r="F55" s="45">
        <f t="shared" si="8"/>
        <v>5351721.8000000045</v>
      </c>
      <c r="G55" s="45">
        <f t="shared" si="8"/>
        <v>51133013.950000003</v>
      </c>
      <c r="H55" s="45">
        <f t="shared" si="8"/>
        <v>1230919</v>
      </c>
    </row>
    <row r="56" spans="1:8" x14ac:dyDescent="0.25">
      <c r="A56" s="37" t="s">
        <v>46</v>
      </c>
      <c r="B56" s="38"/>
      <c r="C56" s="45">
        <f t="shared" ref="C56:F56" si="9">C13+C30+C42+C55</f>
        <v>2226819044.73</v>
      </c>
      <c r="D56" s="45">
        <f t="shared" si="9"/>
        <v>2267294095.6199999</v>
      </c>
      <c r="E56" s="45">
        <f t="shared" si="9"/>
        <v>1646986423.55</v>
      </c>
      <c r="F56" s="45">
        <f t="shared" si="9"/>
        <v>620307672.06999993</v>
      </c>
      <c r="G56" s="45">
        <f>G13+G30+G42+G55</f>
        <v>2267294095.6199999</v>
      </c>
      <c r="H56" s="45">
        <f>H13+H30+H42+H55</f>
        <v>2231026006.5299997</v>
      </c>
    </row>
    <row r="57" spans="1:8" x14ac:dyDescent="0.25">
      <c r="A57" s="37"/>
      <c r="B57" s="38"/>
      <c r="C57" s="41"/>
      <c r="D57" s="42"/>
      <c r="E57" s="42"/>
      <c r="F57" s="42"/>
      <c r="G57" s="42"/>
      <c r="H57" s="40"/>
    </row>
    <row r="58" spans="1:8" x14ac:dyDescent="0.25">
      <c r="A58" s="37" t="s">
        <v>47</v>
      </c>
      <c r="B58" s="38"/>
      <c r="C58" s="41"/>
      <c r="D58" s="42"/>
      <c r="E58" s="42"/>
      <c r="F58" s="42"/>
      <c r="G58" s="42"/>
      <c r="H58" s="40"/>
    </row>
    <row r="59" spans="1:8" x14ac:dyDescent="0.25">
      <c r="A59" s="37" t="s">
        <v>49</v>
      </c>
      <c r="B59" s="38"/>
      <c r="C59" s="41"/>
      <c r="D59" s="42"/>
      <c r="E59" s="42"/>
      <c r="F59" s="42"/>
      <c r="G59" s="42"/>
      <c r="H59" s="40"/>
    </row>
    <row r="60" spans="1:8" x14ac:dyDescent="0.25">
      <c r="A60" s="39" t="s">
        <v>50</v>
      </c>
      <c r="B60" s="38"/>
      <c r="C60" s="41">
        <v>774329919.25</v>
      </c>
      <c r="D60" s="42">
        <v>849827240.32000005</v>
      </c>
      <c r="E60" s="42">
        <v>465381487.89999998</v>
      </c>
      <c r="F60" s="42">
        <f>D60-E60</f>
        <v>384445752.42000008</v>
      </c>
      <c r="G60" s="42">
        <f>SUM(E60:F60)</f>
        <v>849827240.32000005</v>
      </c>
      <c r="H60" s="40">
        <v>544536704.96000004</v>
      </c>
    </row>
    <row r="61" spans="1:8" x14ac:dyDescent="0.25">
      <c r="A61" s="48" t="s">
        <v>51</v>
      </c>
      <c r="B61" s="49"/>
      <c r="C61" s="50">
        <v>267567311.19999999</v>
      </c>
      <c r="D61" s="51">
        <v>208156375.24000001</v>
      </c>
      <c r="E61" s="51">
        <v>74428093.609999999</v>
      </c>
      <c r="F61" s="51">
        <f t="shared" ref="F61:F65" si="10">D61-E61</f>
        <v>133728281.63000001</v>
      </c>
      <c r="G61" s="51">
        <f t="shared" ref="G61:G65" si="11">SUM(E61:F61)</f>
        <v>208156375.24000001</v>
      </c>
      <c r="H61" s="52">
        <v>455380237.29000002</v>
      </c>
    </row>
    <row r="62" spans="1:8" x14ac:dyDescent="0.25">
      <c r="A62" s="37" t="s">
        <v>52</v>
      </c>
      <c r="B62" s="38"/>
      <c r="C62" s="41">
        <v>64229881.439999998</v>
      </c>
      <c r="D62" s="42">
        <v>69026584.700000003</v>
      </c>
      <c r="E62" s="42">
        <v>27491039.149999999</v>
      </c>
      <c r="F62" s="42">
        <f t="shared" si="10"/>
        <v>41535545.550000004</v>
      </c>
      <c r="G62" s="42">
        <f t="shared" si="11"/>
        <v>69026584.700000003</v>
      </c>
      <c r="H62" s="40">
        <v>153119819.75</v>
      </c>
    </row>
    <row r="63" spans="1:8" x14ac:dyDescent="0.25">
      <c r="A63" s="37" t="s">
        <v>53</v>
      </c>
      <c r="B63" s="38"/>
      <c r="C63" s="41">
        <v>42004500.549999997</v>
      </c>
      <c r="D63" s="42">
        <v>53662844.43</v>
      </c>
      <c r="E63" s="42">
        <v>44496507.369999997</v>
      </c>
      <c r="F63" s="42">
        <f t="shared" si="10"/>
        <v>9166337.0600000024</v>
      </c>
      <c r="G63" s="42">
        <f t="shared" si="11"/>
        <v>53662844.43</v>
      </c>
      <c r="H63" s="40">
        <v>66500000</v>
      </c>
    </row>
    <row r="64" spans="1:8" x14ac:dyDescent="0.25">
      <c r="A64" s="37" t="s">
        <v>54</v>
      </c>
      <c r="B64" s="38"/>
      <c r="C64" s="41">
        <v>9384466.9399999995</v>
      </c>
      <c r="D64" s="42">
        <v>12802874.619999999</v>
      </c>
      <c r="E64" s="42">
        <v>8278203.2000000002</v>
      </c>
      <c r="F64" s="42">
        <v>4524671.96</v>
      </c>
      <c r="G64" s="42">
        <f>SUM(E64:F64)</f>
        <v>12802875.16</v>
      </c>
      <c r="H64" s="40">
        <v>9000000</v>
      </c>
    </row>
    <row r="65" spans="1:8" x14ac:dyDescent="0.25">
      <c r="A65" s="37" t="s">
        <v>73</v>
      </c>
      <c r="B65" s="38"/>
      <c r="C65" s="41">
        <v>33896818.670000002</v>
      </c>
      <c r="D65" s="42">
        <v>58461739.240000002</v>
      </c>
      <c r="E65" s="42">
        <v>16629502.869999999</v>
      </c>
      <c r="F65" s="42">
        <f t="shared" si="10"/>
        <v>41832236.370000005</v>
      </c>
      <c r="G65" s="42">
        <f t="shared" si="11"/>
        <v>58461739.240000002</v>
      </c>
      <c r="H65" s="40">
        <v>134813091.49000001</v>
      </c>
    </row>
    <row r="66" spans="1:8" x14ac:dyDescent="0.25">
      <c r="A66" s="37" t="s">
        <v>48</v>
      </c>
      <c r="B66" s="38"/>
      <c r="C66" s="45">
        <f t="shared" ref="C66:F66" si="12">SUM(C60:C65)</f>
        <v>1191412898.0500002</v>
      </c>
      <c r="D66" s="45">
        <f t="shared" si="12"/>
        <v>1251937658.55</v>
      </c>
      <c r="E66" s="45">
        <f t="shared" si="12"/>
        <v>636704834.10000002</v>
      </c>
      <c r="F66" s="45">
        <f t="shared" si="12"/>
        <v>615232824.99000013</v>
      </c>
      <c r="G66" s="45">
        <f>SUM(G60:G65)</f>
        <v>1251937659.0900002</v>
      </c>
      <c r="H66" s="45">
        <f>SUM(H60:H65)</f>
        <v>1363349853.49</v>
      </c>
    </row>
    <row r="67" spans="1:8" x14ac:dyDescent="0.25">
      <c r="A67" s="53"/>
      <c r="B67" s="54"/>
      <c r="C67" s="55"/>
      <c r="D67" s="56"/>
      <c r="E67" s="56"/>
      <c r="F67" s="56"/>
      <c r="G67" s="56"/>
      <c r="H67" s="57"/>
    </row>
    <row r="68" spans="1:8" x14ac:dyDescent="0.25">
      <c r="A68" s="58" t="s">
        <v>55</v>
      </c>
      <c r="B68" s="59"/>
      <c r="C68" s="60">
        <f>SUM(C56-C66)</f>
        <v>1035406146.6799998</v>
      </c>
      <c r="D68" s="60">
        <f t="shared" ref="D68:E68" si="13">SUM(D56-D66)</f>
        <v>1015356437.0699999</v>
      </c>
      <c r="E68" s="60">
        <f t="shared" si="13"/>
        <v>1010281589.4499999</v>
      </c>
      <c r="F68" s="60">
        <f>SUM(F56-F66)</f>
        <v>5074847.0799998045</v>
      </c>
      <c r="G68" s="60">
        <f>SUM(G56-G66)</f>
        <v>1015356436.5299997</v>
      </c>
      <c r="H68" s="60">
        <f>SUM(H56-H66)</f>
        <v>867676153.03999972</v>
      </c>
    </row>
    <row r="71" spans="1:8" x14ac:dyDescent="0.25">
      <c r="A71" s="20" t="s">
        <v>56</v>
      </c>
      <c r="B71" s="21" t="s">
        <v>60</v>
      </c>
    </row>
    <row r="72" spans="1:8" x14ac:dyDescent="0.25">
      <c r="A72" s="24"/>
    </row>
    <row r="73" spans="1:8" x14ac:dyDescent="0.25">
      <c r="A73" s="61" t="s">
        <v>64</v>
      </c>
      <c r="B73" s="62" t="s">
        <v>65</v>
      </c>
      <c r="C73" s="62"/>
      <c r="D73" s="62"/>
      <c r="E73" s="62"/>
      <c r="F73" s="62"/>
    </row>
    <row r="74" spans="1:8" x14ac:dyDescent="0.25">
      <c r="A74" s="24" t="s">
        <v>57</v>
      </c>
      <c r="B74" s="63" t="s">
        <v>61</v>
      </c>
      <c r="C74" s="63"/>
      <c r="D74" s="63"/>
      <c r="E74" s="63"/>
      <c r="F74" s="63"/>
    </row>
    <row r="75" spans="1:8" x14ac:dyDescent="0.25">
      <c r="A75" s="24"/>
      <c r="B75" s="25"/>
      <c r="C75" s="25"/>
      <c r="D75" s="25"/>
      <c r="E75" s="25"/>
      <c r="F75" s="25"/>
    </row>
    <row r="77" spans="1:8" x14ac:dyDescent="0.25">
      <c r="A77" s="61" t="s">
        <v>66</v>
      </c>
    </row>
    <row r="78" spans="1:8" x14ac:dyDescent="0.25">
      <c r="A78" s="24" t="s">
        <v>58</v>
      </c>
    </row>
    <row r="79" spans="1:8" x14ac:dyDescent="0.25">
      <c r="A79" s="24"/>
    </row>
    <row r="81" spans="1:1" x14ac:dyDescent="0.25">
      <c r="A81" s="61" t="s">
        <v>67</v>
      </c>
    </row>
    <row r="82" spans="1:1" x14ac:dyDescent="0.25">
      <c r="A82" s="24" t="s">
        <v>59</v>
      </c>
    </row>
    <row r="87" spans="1:1" x14ac:dyDescent="0.25">
      <c r="A87" s="64"/>
    </row>
  </sheetData>
  <mergeCells count="10">
    <mergeCell ref="B73:F73"/>
    <mergeCell ref="B74:F74"/>
    <mergeCell ref="A4:H4"/>
    <mergeCell ref="E9:G9"/>
    <mergeCell ref="A9:A10"/>
    <mergeCell ref="B9:B10"/>
    <mergeCell ref="C9:C10"/>
    <mergeCell ref="H9:H10"/>
    <mergeCell ref="A5:H5"/>
    <mergeCell ref="A6:H6"/>
  </mergeCells>
  <pageMargins left="0.25" right="0.25" top="0.75" bottom="0.35" header="0.31496062992126" footer="0.31496062992126"/>
  <pageSetup paperSize="41" orientation="portrait" blackAndWhite="1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L29" sqref="L29"/>
    </sheetView>
  </sheetViews>
  <sheetFormatPr defaultRowHeight="15" x14ac:dyDescent="0.25"/>
  <cols>
    <col min="3" max="3" width="1.7109375" customWidth="1"/>
    <col min="12" max="13" width="9.140625" customWidth="1"/>
    <col min="14" max="14" width="1.7109375" customWidth="1"/>
  </cols>
  <sheetData>
    <row r="1" spans="1:14" ht="23.25" x14ac:dyDescent="0.35">
      <c r="A1" s="13" t="s">
        <v>70</v>
      </c>
    </row>
    <row r="2" spans="1:14" ht="22.5" customHeight="1" x14ac:dyDescent="0.35">
      <c r="B2" s="12"/>
      <c r="C2" s="12"/>
      <c r="D2" s="12"/>
      <c r="E2" s="12"/>
      <c r="F2" s="12"/>
      <c r="G2" s="12"/>
    </row>
    <row r="3" spans="1:14" ht="21" x14ac:dyDescent="0.35">
      <c r="B3" s="12" t="s">
        <v>71</v>
      </c>
    </row>
    <row r="4" spans="1:14" ht="27.75" customHeight="1" thickBot="1" x14ac:dyDescent="0.3"/>
    <row r="5" spans="1:14" x14ac:dyDescent="0.25"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21" customHeight="1" x14ac:dyDescent="0.25">
      <c r="C6" s="14" t="s">
        <v>69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x14ac:dyDescent="0.2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C8" s="11" t="s">
        <v>68</v>
      </c>
      <c r="D8" s="10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9.5" customHeight="1" x14ac:dyDescent="0.25">
      <c r="C9" s="11"/>
      <c r="D9" s="17">
        <f>'Form 3 - SRE'!G13</f>
        <v>1035406146.6799999</v>
      </c>
      <c r="E9" s="18"/>
      <c r="F9" s="18"/>
      <c r="G9" s="18"/>
      <c r="H9" s="18"/>
      <c r="I9" s="18"/>
      <c r="J9" s="18"/>
      <c r="K9" s="18"/>
      <c r="L9" s="18"/>
      <c r="M9" s="19"/>
      <c r="N9" s="6"/>
    </row>
    <row r="10" spans="1:14" x14ac:dyDescent="0.25"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5">
      <c r="C11" s="11" t="s">
        <v>46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21" customHeight="1" x14ac:dyDescent="0.25">
      <c r="C12" s="11"/>
      <c r="D12" s="17">
        <f>'Form 3 - SRE'!G30+'Form 3 - SRE'!G42+'Form 3 - SRE'!G55</f>
        <v>1231887948.9400001</v>
      </c>
      <c r="E12" s="18"/>
      <c r="F12" s="18"/>
      <c r="G12" s="18"/>
      <c r="H12" s="18"/>
      <c r="I12" s="18"/>
      <c r="J12" s="18"/>
      <c r="K12" s="18"/>
      <c r="L12" s="18"/>
      <c r="M12" s="19"/>
      <c r="N12" s="6"/>
    </row>
    <row r="13" spans="1:14" x14ac:dyDescent="0.25">
      <c r="C13" s="11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x14ac:dyDescent="0.25">
      <c r="C14" s="11" t="s">
        <v>48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21.75" customHeight="1" x14ac:dyDescent="0.25">
      <c r="C15" s="4"/>
      <c r="D15" s="17">
        <f>'Form 3 - SRE'!G66</f>
        <v>1251937659.0900002</v>
      </c>
      <c r="E15" s="18"/>
      <c r="F15" s="18"/>
      <c r="G15" s="18"/>
      <c r="H15" s="18"/>
      <c r="I15" s="18"/>
      <c r="J15" s="18"/>
      <c r="K15" s="18"/>
      <c r="L15" s="18"/>
      <c r="M15" s="19"/>
      <c r="N15" s="6"/>
    </row>
    <row r="16" spans="1:14" x14ac:dyDescent="0.25"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3:14" ht="15.75" thickBot="1" x14ac:dyDescent="0.3"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</sheetData>
  <mergeCells count="4">
    <mergeCell ref="C6:N6"/>
    <mergeCell ref="D9:M9"/>
    <mergeCell ref="D12:M12"/>
    <mergeCell ref="D15:M15"/>
  </mergeCells>
  <pageMargins left="0.45" right="0.45" top="1.2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3 - SRE</vt:lpstr>
      <vt:lpstr>INFOGRAPHIC</vt:lpstr>
      <vt:lpstr>'Form 3 - SRE'!Print_Titles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MENCHU V. TORALDE</cp:lastModifiedBy>
  <cp:lastPrinted>2020-05-27T02:50:04Z</cp:lastPrinted>
  <dcterms:created xsi:type="dcterms:W3CDTF">2019-07-26T07:28:14Z</dcterms:created>
  <dcterms:modified xsi:type="dcterms:W3CDTF">2020-05-27T08:21:17Z</dcterms:modified>
</cp:coreProperties>
</file>