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J.Caro\FDPP-V3\3rd Quarter\"/>
    </mc:Choice>
  </mc:AlternateContent>
  <xr:revisionPtr revIDLastSave="0" documentId="13_ncr:1_{246B4B50-2CD2-4A23-8924-9029723785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8 - LDRRMFU" sheetId="1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40" i="1"/>
  <c r="G41" i="1"/>
  <c r="G46" i="1"/>
  <c r="G47" i="1"/>
  <c r="G64" i="1"/>
  <c r="G65" i="1"/>
  <c r="B83" i="1"/>
  <c r="F32" i="1"/>
  <c r="F76" i="1"/>
  <c r="F34" i="1"/>
  <c r="F82" i="1"/>
  <c r="F81" i="1"/>
  <c r="F80" i="1"/>
  <c r="C50" i="1"/>
  <c r="E83" i="1" l="1"/>
  <c r="D83" i="1"/>
  <c r="G81" i="1"/>
  <c r="G82" i="1"/>
  <c r="G79" i="1"/>
  <c r="F77" i="1"/>
  <c r="G42" i="1"/>
  <c r="G43" i="1"/>
  <c r="G44" i="1"/>
  <c r="G45" i="1"/>
  <c r="F38" i="1"/>
  <c r="G38" i="1" s="1"/>
  <c r="C83" i="1"/>
  <c r="G57" i="1"/>
  <c r="G58" i="1"/>
  <c r="G59" i="1"/>
  <c r="F83" i="1" l="1"/>
  <c r="G32" i="1"/>
  <c r="G33" i="1"/>
  <c r="G34" i="1"/>
  <c r="G35" i="1"/>
  <c r="G36" i="1"/>
  <c r="G37" i="1"/>
  <c r="G48" i="1"/>
  <c r="G49" i="1"/>
  <c r="G50" i="1"/>
  <c r="G51" i="1"/>
  <c r="G52" i="1"/>
  <c r="G53" i="1"/>
  <c r="G54" i="1"/>
  <c r="G55" i="1"/>
  <c r="G56" i="1"/>
  <c r="G60" i="1"/>
  <c r="G61" i="1"/>
  <c r="G62" i="1"/>
  <c r="G63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80" i="1" l="1"/>
  <c r="G31" i="1"/>
  <c r="F29" i="1"/>
  <c r="E29" i="1"/>
  <c r="E84" i="1" s="1"/>
  <c r="D29" i="1"/>
  <c r="D84" i="1" s="1"/>
  <c r="C29" i="1"/>
  <c r="C84" i="1" s="1"/>
  <c r="B29" i="1"/>
  <c r="B84" i="1" s="1"/>
  <c r="G28" i="1"/>
  <c r="G27" i="1"/>
  <c r="G26" i="1"/>
  <c r="G25" i="1"/>
  <c r="G24" i="1"/>
  <c r="G23" i="1"/>
  <c r="G22" i="1"/>
  <c r="G21" i="1"/>
  <c r="G20" i="1"/>
  <c r="G19" i="1"/>
  <c r="G17" i="1"/>
  <c r="G16" i="1"/>
  <c r="G83" i="1" l="1"/>
  <c r="F84" i="1"/>
  <c r="G29" i="1"/>
  <c r="G8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FAITH N. AGDON</author>
  </authors>
  <commentList>
    <comment ref="C50" authorId="0" shapeId="0" xr:uid="{83568AE4-6155-4EE6-9BF4-41D0259172F6}">
      <text>
        <r>
          <rPr>
            <b/>
            <sz val="9"/>
            <color indexed="81"/>
            <rFont val="Tahoma"/>
            <family val="2"/>
          </rPr>
          <t>FAITH N. AGDON:</t>
        </r>
        <r>
          <rPr>
            <sz val="9"/>
            <color indexed="81"/>
            <rFont val="Tahoma"/>
            <family val="2"/>
          </rPr>
          <t xml:space="preserve">
includes 1 unit projector from continuing P44900</t>
        </r>
      </text>
    </comment>
  </commentList>
</comments>
</file>

<file path=xl/sharedStrings.xml><?xml version="1.0" encoding="utf-8"?>
<sst xmlns="http://schemas.openxmlformats.org/spreadsheetml/2006/main" count="91" uniqueCount="91">
  <si>
    <t>FDP Form 8 - Local Disaster Risk Reduction and Management Fund Utilization</t>
  </si>
  <si>
    <t>(Commission on Audit Form)</t>
  </si>
  <si>
    <t>LOCAL DISASTER RISK REDUCTION AND MANAGEMENT FUND UTILIZATION</t>
  </si>
  <si>
    <t>REGION:</t>
  </si>
  <si>
    <t>REGION VII - CENTRAL VISAYAS</t>
  </si>
  <si>
    <t>CALENDAR YEAR:</t>
  </si>
  <si>
    <t>PROVINCE:</t>
  </si>
  <si>
    <t>NEGROS ORIENTAL</t>
  </si>
  <si>
    <t>CITY/MUNICIPALITY:</t>
  </si>
  <si>
    <t>CITY OF BAYAWAN (TULONG)</t>
  </si>
  <si>
    <t>Particulars</t>
  </si>
  <si>
    <t>LDRRM Fund</t>
  </si>
  <si>
    <t>NDRRM Fund</t>
  </si>
  <si>
    <t>From Other LGUs</t>
  </si>
  <si>
    <t>From Other
Sources</t>
  </si>
  <si>
    <t>Total</t>
  </si>
  <si>
    <t>Quick Response
Fund (QRF)
30%</t>
  </si>
  <si>
    <t>Mitigation Fund
70%</t>
  </si>
  <si>
    <t>A. Sources of Funds</t>
  </si>
  <si>
    <t xml:space="preserve">     Current Appropriations</t>
  </si>
  <si>
    <t xml:space="preserve">     Continuing Appropriations</t>
  </si>
  <si>
    <t xml:space="preserve">     Previous Years' Appropriations Transferred to the Special Trust Fund</t>
  </si>
  <si>
    <t xml:space="preserve">       Total Funds Available</t>
  </si>
  <si>
    <t>B. Utilization</t>
  </si>
  <si>
    <t xml:space="preserve">    Total Utilization</t>
  </si>
  <si>
    <t xml:space="preserve">    Unutilized Balance</t>
  </si>
  <si>
    <t xml:space="preserve">We hereby certify that we have reviewed the contents and hereby attest to the veracity and correctness of tha data or information contained in this document.
</t>
  </si>
  <si>
    <t>Local Accountant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</si>
  <si>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</si>
  <si>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</si>
  <si>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</si>
  <si>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</si>
  <si>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</si>
  <si>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Donations for COVID-19</t>
  </si>
  <si>
    <t>Barangay Counterpart to Centralized Isolation Facility</t>
  </si>
  <si>
    <t>Assistance/Donations for Typhoon Odette</t>
  </si>
  <si>
    <t>Agriculture and Marine Supplies</t>
  </si>
  <si>
    <t>Other Supplies and Materials Expenses</t>
  </si>
  <si>
    <t>Animal/Zoological Supplies Expense</t>
  </si>
  <si>
    <t>Training Expenses</t>
  </si>
  <si>
    <t>Traveling Expenses</t>
  </si>
  <si>
    <t>Other Maintenance and Operating Expenses (IEC-Lights &amp; Sounds)</t>
  </si>
  <si>
    <t>Other Maintenance and Operating Expenses (Labor)</t>
  </si>
  <si>
    <t>Office Supplies</t>
  </si>
  <si>
    <t>Fuel, Oil &amp; Lubricants Expenses</t>
  </si>
  <si>
    <t>Consultancy Services</t>
  </si>
  <si>
    <t>Repair and Rehabilitation of Manual Flood Gauges</t>
  </si>
  <si>
    <t>Repairs &amp; Maintenance - Machinery &amp; Equipment</t>
  </si>
  <si>
    <t>Printing &amp; Publication Expenses</t>
  </si>
  <si>
    <t>Fabrication and Installation of Hazard and Early Warning Signages</t>
  </si>
  <si>
    <t>Information and Communication Technology Equipment</t>
  </si>
  <si>
    <t>Construction of Barangay Evacuation Center, Dawis (Phase IV)</t>
  </si>
  <si>
    <t>Construction of Barangay Manduao Gymnasium and Evacuation Center (Phase  IV)</t>
  </si>
  <si>
    <t>Improvement of Barangay Gym and Evacuation Center, Brgy. Tinago (Phase III)</t>
  </si>
  <si>
    <t>4 Sets Self Contained Breathing Apparatus</t>
  </si>
  <si>
    <t>Fabrication of Canopies 2016</t>
  </si>
  <si>
    <t xml:space="preserve">Installation of Insect Light Trapping Devices 2018 </t>
  </si>
  <si>
    <t>Construction of Brgy. Evacuation Center, Brgy. San Miguel 2019</t>
  </si>
  <si>
    <t>Construction of Skyline at Shangrila, Brgy. Kalumboyan 2019</t>
  </si>
  <si>
    <t>Construction of Barangay Manduao Gymnasium and Evacuation Center (Phase III) 2021</t>
  </si>
  <si>
    <t>Construction of Barangay Gymnasium and Evacuation Center, San Miguel (Phase IV) 2021</t>
  </si>
  <si>
    <t>Establishment of Bayawan Fire Substation in Brgy. Dawis (Phase 2)</t>
  </si>
  <si>
    <t>Establishment of Bayawan Fire Substation in Brgy. Kalumboyan (Phase 2) 2021</t>
  </si>
  <si>
    <t>1 Unit Rescue Vehicle of Brgy. San Roque 2022</t>
  </si>
  <si>
    <t>Construction Of Slope Protection at the Back of Tesda  Skills Training Bldg 2023</t>
  </si>
  <si>
    <t>Major Repair of Emergency Operation Center Building</t>
  </si>
  <si>
    <t>Construction of Extension Shed for Fire Brigade Truck</t>
  </si>
  <si>
    <t>Construction of Flat Slab Bridge-Sitio Bolo (Labor)</t>
  </si>
  <si>
    <t>DONALD B. TUBIO, CPA, MPM</t>
  </si>
  <si>
    <t>Drugs &amp; Medicines Expenses</t>
  </si>
  <si>
    <t>Insurance Expenses</t>
  </si>
  <si>
    <t>1 Unit Manual Extrication Equipment</t>
  </si>
  <si>
    <t>1 Set Hydraulic Extrication Equipment</t>
  </si>
  <si>
    <t>Roofing of Brgy. Evacuation Center, Kalamtukan 2020</t>
  </si>
  <si>
    <t>Construction of Brgy. Evacuation Center at Narra (Phase I) 2022</t>
  </si>
  <si>
    <t>10 Units Solar Power Water Pumping System 2022</t>
  </si>
  <si>
    <t>Construction of Brgy. Evacuation Center at Sitio Gamao, Narra (Phase I) 2023</t>
  </si>
  <si>
    <t>Construction of Footbridge at Sitio Cogon, Kalamtukan 2023</t>
  </si>
  <si>
    <t>Improvement of Barangay Gymnasium and Evacuation Center at San Isidro 2023</t>
  </si>
  <si>
    <t>Medical, Dental &amp; Laboratory Supplies Expenses</t>
  </si>
  <si>
    <t>1 Lot Satellite Internet Transciever</t>
  </si>
  <si>
    <t>Purchase of 1 Unit Dump Truck, Brgy. Bugay</t>
  </si>
  <si>
    <t>Disaster Response and Resecue Equipment (2018)</t>
  </si>
  <si>
    <t>Disaster Response and Resecue Equipment (2022)</t>
  </si>
  <si>
    <t>Construction of Flat Slab Bridge-Sitio Malon (Labor)</t>
  </si>
  <si>
    <t>Construction of Slope Protection at Sitio Guinhamugan, Cansumalig (Labor)</t>
  </si>
  <si>
    <t>AS OF SEPTEMBER 30, 2024</t>
  </si>
  <si>
    <t>Repairs &amp; Maintenance - Transportation Equipment</t>
  </si>
  <si>
    <t>Food Supplies Expenses</t>
  </si>
  <si>
    <t>Construction of Barangay Gymnasium and Evacuation Center, Brgy. Villasol (Phase II) 2020</t>
  </si>
  <si>
    <t xml:space="preserve">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</si>
</sst>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rgb="FF000000"/>
      <name val="Calibri"/>
    </font>
    <font>
      <b/>
      <sz val="18"/>
      <color rgb="FFFF0000"/>
      <name val="Calibri"/>
      <family val="2"/>
    </font>
    <font>
      <b/>
      <sz val="11"/>
      <color rgb="FF000000"/>
      <name val="Calibri"/>
      <family val="2"/>
    </font>
    <font>
      <sz val="7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4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43" fontId="0" fillId="0" borderId="4" xfId="1" applyFont="1" applyFill="1" applyBorder="1"/>
    <xf numFmtId="0" fontId="3" fillId="0" borderId="0" xfId="0" applyFont="1" applyFill="1" applyAlignment="1" applyProtection="1">
      <alignment vertical="center" wrapText="1"/>
      <protection locked="0"/>
    </xf>
    <xf numFmtId="0" fontId="0" fillId="0" borderId="0" xfId="0" applyFill="1" applyProtection="1">
      <protection locked="0"/>
    </xf>
    <xf numFmtId="0" fontId="0" fillId="0" borderId="0" xfId="0" applyFill="1"/>
    <xf numFmtId="0" fontId="0" fillId="0" borderId="0" xfId="0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top" wrapText="1"/>
      <protection locked="0"/>
    </xf>
    <xf numFmtId="0" fontId="2" fillId="0" borderId="0" xfId="0" applyFont="1" applyFill="1" applyProtection="1">
      <protection locked="0"/>
    </xf>
    <xf numFmtId="0" fontId="2" fillId="0" borderId="3" xfId="0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0" fontId="0" fillId="0" borderId="0" xfId="0" applyFill="1" applyAlignment="1" applyProtection="1">
      <alignment horizontal="left" vertical="center"/>
      <protection locked="0"/>
    </xf>
    <xf numFmtId="0" fontId="2" fillId="0" borderId="3" xfId="0" applyFont="1" applyFill="1" applyBorder="1"/>
    <xf numFmtId="0" fontId="0" fillId="0" borderId="0" xfId="0" applyFill="1" applyAlignment="1">
      <alignment horizontal="left" wrapText="1"/>
    </xf>
    <xf numFmtId="0" fontId="0" fillId="0" borderId="0" xfId="0" applyFill="1" applyAlignment="1" applyProtection="1">
      <alignment wrapText="1"/>
      <protection locked="0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horizontal="left"/>
    </xf>
    <xf numFmtId="0" fontId="2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/>
    <xf numFmtId="0" fontId="4" fillId="0" borderId="4" xfId="0" applyFont="1" applyFill="1" applyBorder="1"/>
    <xf numFmtId="0" fontId="4" fillId="0" borderId="4" xfId="0" applyFont="1" applyFill="1" applyBorder="1" applyAlignment="1">
      <alignment vertical="top" wrapText="1"/>
    </xf>
    <xf numFmtId="43" fontId="4" fillId="0" borderId="4" xfId="1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top"/>
    </xf>
    <xf numFmtId="43" fontId="4" fillId="0" borderId="5" xfId="1" applyFont="1" applyFill="1" applyBorder="1" applyAlignment="1">
      <alignment vertical="center" wrapText="1"/>
    </xf>
    <xf numFmtId="43" fontId="0" fillId="0" borderId="8" xfId="1" applyFont="1" applyFill="1" applyBorder="1"/>
    <xf numFmtId="43" fontId="0" fillId="0" borderId="5" xfId="1" applyFont="1" applyFill="1" applyBorder="1"/>
    <xf numFmtId="43" fontId="4" fillId="0" borderId="6" xfId="1" applyFont="1" applyFill="1" applyBorder="1" applyAlignment="1">
      <alignment vertical="center" wrapText="1"/>
    </xf>
    <xf numFmtId="43" fontId="0" fillId="0" borderId="6" xfId="1" applyFont="1" applyFill="1" applyBorder="1"/>
    <xf numFmtId="0" fontId="5" fillId="0" borderId="4" xfId="0" applyFont="1" applyFill="1" applyBorder="1" applyAlignment="1">
      <alignment vertical="center" wrapText="1"/>
    </xf>
    <xf numFmtId="43" fontId="4" fillId="0" borderId="1" xfId="1" applyFont="1" applyFill="1" applyBorder="1" applyAlignment="1">
      <alignment vertical="center" wrapText="1"/>
    </xf>
    <xf numFmtId="43" fontId="4" fillId="0" borderId="7" xfId="1" applyFont="1" applyFill="1" applyBorder="1" applyAlignment="1">
      <alignment vertical="center" wrapText="1"/>
    </xf>
    <xf numFmtId="43" fontId="0" fillId="0" borderId="0" xfId="0" applyNumberFormat="1" applyFill="1" applyProtection="1">
      <protection locked="0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left" indent="2"/>
    </xf>
    <xf numFmtId="0" fontId="0" fillId="0" borderId="2" xfId="0" applyFill="1" applyBorder="1" applyProtection="1">
      <protection locked="0"/>
    </xf>
    <xf numFmtId="0" fontId="6" fillId="0" borderId="0" xfId="0" applyFont="1" applyFill="1"/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0" fillId="0" borderId="1" xfId="0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9"/>
  <sheetViews>
    <sheetView tabSelected="1" zoomScale="85" zoomScaleNormal="85" workbookViewId="0">
      <pane xSplit="1" ySplit="14" topLeftCell="B42" activePane="bottomRight" state="frozen"/>
      <selection pane="topRight" activeCell="B1" sqref="B1"/>
      <selection pane="bottomLeft" activeCell="A15" sqref="A15"/>
      <selection pane="bottomRight" activeCell="A5" sqref="A5:G5"/>
    </sheetView>
  </sheetViews>
  <sheetFormatPr defaultColWidth="8.85546875" defaultRowHeight="15" x14ac:dyDescent="0.25"/>
  <cols>
    <col min="1" max="1" width="74.5703125" style="5" customWidth="1"/>
    <col min="2" max="2" width="17.42578125" style="5" customWidth="1"/>
    <col min="3" max="3" width="20.7109375" style="5" customWidth="1"/>
    <col min="4" max="4" width="15.28515625" style="5" customWidth="1"/>
    <col min="5" max="5" width="15.5703125" style="5" customWidth="1"/>
    <col min="6" max="6" width="20.7109375" style="5" customWidth="1"/>
    <col min="7" max="7" width="15.7109375" style="5" customWidth="1"/>
    <col min="8" max="8" width="15.5703125" style="5" customWidth="1"/>
    <col min="9" max="16384" width="8.85546875" style="6"/>
  </cols>
  <sheetData>
    <row r="1" spans="1:7" x14ac:dyDescent="0.25">
      <c r="A1" s="52" t="s">
        <v>0</v>
      </c>
      <c r="B1" s="4"/>
      <c r="C1" s="4"/>
      <c r="D1" s="4"/>
      <c r="E1" s="4"/>
    </row>
    <row r="2" spans="1:7" s="7" customFormat="1" x14ac:dyDescent="0.25">
      <c r="A2" s="52" t="s">
        <v>1</v>
      </c>
    </row>
    <row r="3" spans="1:7" s="7" customFormat="1" x14ac:dyDescent="0.25">
      <c r="A3" s="8"/>
    </row>
    <row r="4" spans="1:7" x14ac:dyDescent="0.25">
      <c r="A4" s="9"/>
      <c r="B4" s="9"/>
      <c r="C4" s="9"/>
      <c r="D4" s="9"/>
      <c r="E4" s="9"/>
    </row>
    <row r="5" spans="1:7" x14ac:dyDescent="0.25">
      <c r="A5" s="44" t="s">
        <v>2</v>
      </c>
      <c r="B5" s="44"/>
      <c r="C5" s="44"/>
      <c r="D5" s="44"/>
      <c r="E5" s="44"/>
      <c r="F5" s="44"/>
      <c r="G5" s="44"/>
    </row>
    <row r="6" spans="1:7" x14ac:dyDescent="0.25">
      <c r="A6" s="10"/>
      <c r="B6" s="10"/>
      <c r="C6" s="10"/>
      <c r="D6" s="10"/>
      <c r="E6" s="10"/>
    </row>
    <row r="7" spans="1:7" x14ac:dyDescent="0.25">
      <c r="A7" s="11" t="s">
        <v>3</v>
      </c>
      <c r="B7" s="12" t="s">
        <v>4</v>
      </c>
      <c r="C7" s="13"/>
      <c r="D7" s="14" t="s">
        <v>5</v>
      </c>
      <c r="E7" s="15">
        <v>2024</v>
      </c>
    </row>
    <row r="8" spans="1:7" ht="30" x14ac:dyDescent="0.25">
      <c r="A8" s="16" t="s">
        <v>6</v>
      </c>
      <c r="B8" s="17" t="s">
        <v>7</v>
      </c>
      <c r="C8" s="18"/>
      <c r="D8" s="19" t="s">
        <v>90</v>
      </c>
      <c r="E8" s="53">
        <v>3</v>
      </c>
    </row>
    <row r="9" spans="1:7" x14ac:dyDescent="0.25">
      <c r="A9" s="16" t="s">
        <v>8</v>
      </c>
      <c r="B9" s="20" t="s">
        <v>9</v>
      </c>
      <c r="D9" s="10"/>
      <c r="E9" s="5" t="s">
        <v>86</v>
      </c>
    </row>
    <row r="10" spans="1:7" x14ac:dyDescent="0.25">
      <c r="A10" s="21"/>
      <c r="B10" s="22"/>
      <c r="C10" s="22"/>
      <c r="D10" s="22"/>
      <c r="E10" s="22"/>
      <c r="F10" s="22"/>
      <c r="G10" s="22"/>
    </row>
    <row r="11" spans="1:7" ht="14.45" customHeight="1" x14ac:dyDescent="0.25">
      <c r="A11" s="46" t="s">
        <v>10</v>
      </c>
      <c r="B11" s="47" t="s">
        <v>11</v>
      </c>
      <c r="C11" s="47"/>
      <c r="D11" s="46" t="s">
        <v>12</v>
      </c>
      <c r="E11" s="46" t="s">
        <v>13</v>
      </c>
      <c r="F11" s="45" t="s">
        <v>14</v>
      </c>
      <c r="G11" s="46" t="s">
        <v>15</v>
      </c>
    </row>
    <row r="12" spans="1:7" ht="14.45" customHeight="1" x14ac:dyDescent="0.25">
      <c r="A12" s="46"/>
      <c r="B12" s="48" t="s">
        <v>16</v>
      </c>
      <c r="C12" s="50" t="s">
        <v>17</v>
      </c>
      <c r="D12" s="46"/>
      <c r="E12" s="46"/>
      <c r="F12" s="46"/>
      <c r="G12" s="46"/>
    </row>
    <row r="13" spans="1:7" x14ac:dyDescent="0.25">
      <c r="A13" s="46"/>
      <c r="B13" s="49"/>
      <c r="C13" s="51"/>
      <c r="D13" s="46"/>
      <c r="E13" s="46"/>
      <c r="F13" s="46"/>
      <c r="G13" s="46"/>
    </row>
    <row r="14" spans="1:7" x14ac:dyDescent="0.25">
      <c r="A14" s="46"/>
      <c r="B14" s="49"/>
      <c r="C14" s="51"/>
      <c r="D14" s="46"/>
      <c r="E14" s="46"/>
      <c r="F14" s="46"/>
      <c r="G14" s="46"/>
    </row>
    <row r="15" spans="1:7" x14ac:dyDescent="0.25">
      <c r="A15" s="23" t="s">
        <v>18</v>
      </c>
      <c r="B15" s="3"/>
      <c r="C15" s="3"/>
      <c r="D15" s="3"/>
      <c r="E15" s="3"/>
      <c r="F15" s="3"/>
      <c r="G15" s="3"/>
    </row>
    <row r="16" spans="1:7" x14ac:dyDescent="0.25">
      <c r="A16" s="24" t="s">
        <v>19</v>
      </c>
      <c r="B16" s="3">
        <v>24024457.379999999</v>
      </c>
      <c r="C16" s="3">
        <v>59722857.219999999</v>
      </c>
      <c r="D16" s="3"/>
      <c r="E16" s="3"/>
      <c r="F16" s="3"/>
      <c r="G16" s="3">
        <f>SUM(B16:F16)</f>
        <v>83747314.599999994</v>
      </c>
    </row>
    <row r="17" spans="1:8" x14ac:dyDescent="0.25">
      <c r="A17" s="24" t="s">
        <v>20</v>
      </c>
      <c r="B17" s="3">
        <v>22909769.970000003</v>
      </c>
      <c r="C17" s="3">
        <v>37957233.109999999</v>
      </c>
      <c r="D17" s="3"/>
      <c r="E17" s="3"/>
      <c r="F17" s="3"/>
      <c r="G17" s="3">
        <f>SUM(B17:F17)</f>
        <v>60867003.079999998</v>
      </c>
    </row>
    <row r="18" spans="1:8" ht="21.6" customHeight="1" x14ac:dyDescent="0.25">
      <c r="A18" s="25" t="s">
        <v>21</v>
      </c>
      <c r="B18" s="26"/>
      <c r="C18" s="26"/>
      <c r="D18" s="26"/>
      <c r="E18" s="26"/>
      <c r="F18" s="26"/>
      <c r="G18" s="26"/>
    </row>
    <row r="19" spans="1:8" x14ac:dyDescent="0.25">
      <c r="A19" s="27">
        <v>2014</v>
      </c>
      <c r="B19" s="28"/>
      <c r="C19" s="28"/>
      <c r="D19" s="28"/>
      <c r="E19" s="28"/>
      <c r="F19" s="28">
        <v>48024.5</v>
      </c>
      <c r="G19" s="29">
        <f t="shared" ref="G19:G25" si="0">SUM(B19:F19)</f>
        <v>48024.5</v>
      </c>
    </row>
    <row r="20" spans="1:8" x14ac:dyDescent="0.25">
      <c r="A20" s="27">
        <v>2018</v>
      </c>
      <c r="B20" s="28"/>
      <c r="C20" s="28"/>
      <c r="D20" s="28"/>
      <c r="E20" s="28"/>
      <c r="F20" s="28">
        <v>10590729.26</v>
      </c>
      <c r="G20" s="30">
        <f t="shared" si="0"/>
        <v>10590729.26</v>
      </c>
    </row>
    <row r="21" spans="1:8" x14ac:dyDescent="0.25">
      <c r="A21" s="27">
        <v>2019</v>
      </c>
      <c r="B21" s="28"/>
      <c r="C21" s="28"/>
      <c r="D21" s="28"/>
      <c r="E21" s="28"/>
      <c r="F21" s="28">
        <v>2476754.79</v>
      </c>
      <c r="G21" s="30">
        <f t="shared" si="0"/>
        <v>2476754.79</v>
      </c>
    </row>
    <row r="22" spans="1:8" x14ac:dyDescent="0.25">
      <c r="A22" s="27">
        <v>2020</v>
      </c>
      <c r="B22" s="28"/>
      <c r="C22" s="28"/>
      <c r="D22" s="28"/>
      <c r="E22" s="28"/>
      <c r="F22" s="28">
        <v>6898750.7699999996</v>
      </c>
      <c r="G22" s="30">
        <f t="shared" si="0"/>
        <v>6898750.7699999996</v>
      </c>
    </row>
    <row r="23" spans="1:8" x14ac:dyDescent="0.25">
      <c r="A23" s="27">
        <v>2021</v>
      </c>
      <c r="B23" s="28"/>
      <c r="C23" s="28"/>
      <c r="D23" s="28"/>
      <c r="E23" s="28"/>
      <c r="F23" s="28">
        <v>399498.72</v>
      </c>
      <c r="G23" s="30">
        <f t="shared" si="0"/>
        <v>399498.72</v>
      </c>
    </row>
    <row r="24" spans="1:8" x14ac:dyDescent="0.25">
      <c r="A24" s="27">
        <v>2022</v>
      </c>
      <c r="B24" s="28"/>
      <c r="C24" s="28"/>
      <c r="D24" s="28"/>
      <c r="E24" s="28"/>
      <c r="F24" s="28">
        <v>13025918.359999999</v>
      </c>
      <c r="G24" s="30">
        <f t="shared" si="0"/>
        <v>13025918.359999999</v>
      </c>
    </row>
    <row r="25" spans="1:8" x14ac:dyDescent="0.25">
      <c r="A25" s="27">
        <v>2023</v>
      </c>
      <c r="B25" s="31"/>
      <c r="C25" s="31"/>
      <c r="D25" s="31"/>
      <c r="E25" s="31"/>
      <c r="F25" s="31">
        <v>23655226.530000001</v>
      </c>
      <c r="G25" s="32">
        <f t="shared" si="0"/>
        <v>23655226.530000001</v>
      </c>
    </row>
    <row r="26" spans="1:8" x14ac:dyDescent="0.25">
      <c r="A26" s="33" t="s">
        <v>33</v>
      </c>
      <c r="B26" s="26"/>
      <c r="C26" s="34"/>
      <c r="D26" s="26"/>
      <c r="E26" s="34"/>
      <c r="F26" s="26">
        <v>100000</v>
      </c>
      <c r="G26" s="35">
        <f>SUM(B26:F26)</f>
        <v>100000</v>
      </c>
    </row>
    <row r="27" spans="1:8" x14ac:dyDescent="0.25">
      <c r="A27" s="33" t="s">
        <v>34</v>
      </c>
      <c r="B27" s="26"/>
      <c r="C27" s="34"/>
      <c r="D27" s="26"/>
      <c r="E27" s="34"/>
      <c r="F27" s="26">
        <v>15990.12</v>
      </c>
      <c r="G27" s="35">
        <f t="shared" ref="G27:G28" si="1">SUM(B27:F27)</f>
        <v>15990.12</v>
      </c>
    </row>
    <row r="28" spans="1:8" x14ac:dyDescent="0.25">
      <c r="A28" s="33" t="s">
        <v>35</v>
      </c>
      <c r="B28" s="26"/>
      <c r="C28" s="34"/>
      <c r="D28" s="26"/>
      <c r="E28" s="34"/>
      <c r="F28" s="26">
        <v>4268760.1500000004</v>
      </c>
      <c r="G28" s="35">
        <f t="shared" si="1"/>
        <v>4268760.1500000004</v>
      </c>
      <c r="H28" s="36"/>
    </row>
    <row r="29" spans="1:8" x14ac:dyDescent="0.25">
      <c r="A29" s="37" t="s">
        <v>22</v>
      </c>
      <c r="B29" s="3">
        <f>SUM(B16:B28)</f>
        <v>46934227.350000001</v>
      </c>
      <c r="C29" s="3">
        <f t="shared" ref="C29:G29" si="2">SUM(C16:C28)</f>
        <v>97680090.329999998</v>
      </c>
      <c r="D29" s="3">
        <f t="shared" si="2"/>
        <v>0</v>
      </c>
      <c r="E29" s="3">
        <f t="shared" si="2"/>
        <v>0</v>
      </c>
      <c r="F29" s="3">
        <f t="shared" si="2"/>
        <v>61479653.199999996</v>
      </c>
      <c r="G29" s="3">
        <f t="shared" si="2"/>
        <v>206093970.88</v>
      </c>
    </row>
    <row r="30" spans="1:8" x14ac:dyDescent="0.25">
      <c r="A30" s="37" t="s">
        <v>23</v>
      </c>
      <c r="B30" s="3"/>
      <c r="C30" s="3"/>
      <c r="D30" s="3"/>
      <c r="E30" s="3"/>
      <c r="F30" s="3"/>
      <c r="G30" s="3"/>
    </row>
    <row r="31" spans="1:8" x14ac:dyDescent="0.25">
      <c r="A31" s="38" t="s">
        <v>36</v>
      </c>
      <c r="B31" s="3"/>
      <c r="C31" s="3">
        <v>0</v>
      </c>
      <c r="D31" s="3"/>
      <c r="E31" s="3"/>
      <c r="F31" s="3">
        <v>238800</v>
      </c>
      <c r="G31" s="3">
        <f t="shared" ref="G31:G82" si="3">SUM(B31:F31)</f>
        <v>238800</v>
      </c>
    </row>
    <row r="32" spans="1:8" x14ac:dyDescent="0.25">
      <c r="A32" s="38" t="s">
        <v>37</v>
      </c>
      <c r="B32" s="3"/>
      <c r="C32" s="3">
        <v>566295</v>
      </c>
      <c r="D32" s="3"/>
      <c r="E32" s="3"/>
      <c r="F32" s="3">
        <f>853800+9349+39348</f>
        <v>902497</v>
      </c>
      <c r="G32" s="3">
        <f t="shared" si="3"/>
        <v>1468792</v>
      </c>
    </row>
    <row r="33" spans="1:7" x14ac:dyDescent="0.25">
      <c r="A33" s="38" t="s">
        <v>38</v>
      </c>
      <c r="B33" s="3"/>
      <c r="C33" s="3">
        <v>0</v>
      </c>
      <c r="D33" s="3"/>
      <c r="E33" s="3"/>
      <c r="F33" s="3">
        <v>174400</v>
      </c>
      <c r="G33" s="3">
        <f t="shared" si="3"/>
        <v>174400</v>
      </c>
    </row>
    <row r="34" spans="1:7" x14ac:dyDescent="0.25">
      <c r="A34" s="38" t="s">
        <v>39</v>
      </c>
      <c r="B34" s="3"/>
      <c r="C34" s="3">
        <v>965223</v>
      </c>
      <c r="D34" s="3"/>
      <c r="E34" s="3"/>
      <c r="F34" s="3">
        <f>355700+79283.92</f>
        <v>434983.92</v>
      </c>
      <c r="G34" s="3">
        <f t="shared" si="3"/>
        <v>1400206.92</v>
      </c>
    </row>
    <row r="35" spans="1:7" x14ac:dyDescent="0.25">
      <c r="A35" s="38" t="s">
        <v>40</v>
      </c>
      <c r="B35" s="3"/>
      <c r="C35" s="3">
        <v>36358</v>
      </c>
      <c r="D35" s="3"/>
      <c r="E35" s="3"/>
      <c r="F35" s="3">
        <v>36110</v>
      </c>
      <c r="G35" s="3">
        <f t="shared" si="3"/>
        <v>72468</v>
      </c>
    </row>
    <row r="36" spans="1:7" x14ac:dyDescent="0.25">
      <c r="A36" s="38" t="s">
        <v>41</v>
      </c>
      <c r="B36" s="3"/>
      <c r="C36" s="3">
        <v>0</v>
      </c>
      <c r="D36" s="3"/>
      <c r="E36" s="3"/>
      <c r="F36" s="3">
        <v>25000</v>
      </c>
      <c r="G36" s="3">
        <f t="shared" si="3"/>
        <v>25000</v>
      </c>
    </row>
    <row r="37" spans="1:7" x14ac:dyDescent="0.25">
      <c r="A37" s="38" t="s">
        <v>42</v>
      </c>
      <c r="B37" s="3"/>
      <c r="C37" s="3">
        <v>0</v>
      </c>
      <c r="D37" s="3"/>
      <c r="E37" s="3"/>
      <c r="F37" s="3">
        <v>58102.5</v>
      </c>
      <c r="G37" s="3">
        <f t="shared" si="3"/>
        <v>58102.5</v>
      </c>
    </row>
    <row r="38" spans="1:7" x14ac:dyDescent="0.25">
      <c r="A38" s="38" t="s">
        <v>43</v>
      </c>
      <c r="B38" s="3"/>
      <c r="C38" s="3">
        <v>353998</v>
      </c>
      <c r="D38" s="3"/>
      <c r="E38" s="3"/>
      <c r="F38" s="3">
        <f>32852+2700</f>
        <v>35552</v>
      </c>
      <c r="G38" s="3">
        <f t="shared" si="3"/>
        <v>389550</v>
      </c>
    </row>
    <row r="39" spans="1:7" x14ac:dyDescent="0.25">
      <c r="A39" s="38" t="s">
        <v>88</v>
      </c>
      <c r="B39" s="3"/>
      <c r="C39" s="3">
        <v>149095</v>
      </c>
      <c r="D39" s="3"/>
      <c r="E39" s="3"/>
      <c r="F39" s="3"/>
      <c r="G39" s="3">
        <f t="shared" si="3"/>
        <v>149095</v>
      </c>
    </row>
    <row r="40" spans="1:7" x14ac:dyDescent="0.25">
      <c r="A40" s="38" t="s">
        <v>69</v>
      </c>
      <c r="B40" s="3"/>
      <c r="C40" s="3">
        <v>27174</v>
      </c>
      <c r="D40" s="3"/>
      <c r="E40" s="3"/>
      <c r="F40" s="3">
        <v>0</v>
      </c>
      <c r="G40" s="3">
        <f t="shared" si="3"/>
        <v>27174</v>
      </c>
    </row>
    <row r="41" spans="1:7" x14ac:dyDescent="0.25">
      <c r="A41" s="38" t="s">
        <v>79</v>
      </c>
      <c r="B41" s="3"/>
      <c r="C41" s="3">
        <v>332028</v>
      </c>
      <c r="D41" s="3"/>
      <c r="E41" s="3"/>
      <c r="F41" s="3"/>
      <c r="G41" s="3">
        <f t="shared" si="3"/>
        <v>332028</v>
      </c>
    </row>
    <row r="42" spans="1:7" x14ac:dyDescent="0.25">
      <c r="A42" s="38" t="s">
        <v>44</v>
      </c>
      <c r="B42" s="3"/>
      <c r="C42" s="3">
        <v>1000000</v>
      </c>
      <c r="D42" s="3"/>
      <c r="E42" s="3"/>
      <c r="F42" s="3">
        <v>0</v>
      </c>
      <c r="G42" s="3">
        <f t="shared" si="3"/>
        <v>1000000</v>
      </c>
    </row>
    <row r="43" spans="1:7" x14ac:dyDescent="0.25">
      <c r="A43" s="38" t="s">
        <v>45</v>
      </c>
      <c r="B43" s="3"/>
      <c r="C43" s="3">
        <v>120000</v>
      </c>
      <c r="D43" s="3"/>
      <c r="E43" s="3"/>
      <c r="F43" s="3">
        <v>0</v>
      </c>
      <c r="G43" s="3">
        <f t="shared" si="3"/>
        <v>120000</v>
      </c>
    </row>
    <row r="44" spans="1:7" x14ac:dyDescent="0.25">
      <c r="A44" s="38" t="s">
        <v>46</v>
      </c>
      <c r="B44" s="3"/>
      <c r="C44" s="3">
        <v>32080</v>
      </c>
      <c r="D44" s="3"/>
      <c r="E44" s="3"/>
      <c r="F44" s="3">
        <v>0</v>
      </c>
      <c r="G44" s="3">
        <f t="shared" si="3"/>
        <v>32080</v>
      </c>
    </row>
    <row r="45" spans="1:7" x14ac:dyDescent="0.25">
      <c r="A45" s="38" t="s">
        <v>47</v>
      </c>
      <c r="B45" s="3"/>
      <c r="C45" s="3">
        <v>58970</v>
      </c>
      <c r="D45" s="3"/>
      <c r="E45" s="3"/>
      <c r="F45" s="3">
        <v>0</v>
      </c>
      <c r="G45" s="3">
        <f t="shared" si="3"/>
        <v>58970</v>
      </c>
    </row>
    <row r="46" spans="1:7" x14ac:dyDescent="0.25">
      <c r="A46" s="38" t="s">
        <v>87</v>
      </c>
      <c r="B46" s="3"/>
      <c r="C46" s="3">
        <v>62225</v>
      </c>
      <c r="D46" s="3"/>
      <c r="E46" s="3"/>
      <c r="F46" s="3"/>
      <c r="G46" s="3">
        <f t="shared" si="3"/>
        <v>62225</v>
      </c>
    </row>
    <row r="47" spans="1:7" x14ac:dyDescent="0.25">
      <c r="A47" s="38" t="s">
        <v>70</v>
      </c>
      <c r="B47" s="3"/>
      <c r="C47" s="3">
        <v>234652.5</v>
      </c>
      <c r="D47" s="3"/>
      <c r="E47" s="3"/>
      <c r="F47" s="3">
        <v>390817.5</v>
      </c>
      <c r="G47" s="3">
        <f t="shared" si="3"/>
        <v>625470</v>
      </c>
    </row>
    <row r="48" spans="1:7" x14ac:dyDescent="0.25">
      <c r="A48" s="38" t="s">
        <v>48</v>
      </c>
      <c r="B48" s="3"/>
      <c r="C48" s="3">
        <v>149750</v>
      </c>
      <c r="D48" s="3"/>
      <c r="E48" s="3"/>
      <c r="F48" s="3">
        <v>0</v>
      </c>
      <c r="G48" s="3">
        <f t="shared" si="3"/>
        <v>149750</v>
      </c>
    </row>
    <row r="49" spans="1:7" x14ac:dyDescent="0.25">
      <c r="A49" s="38" t="s">
        <v>49</v>
      </c>
      <c r="B49" s="3"/>
      <c r="C49" s="3">
        <v>150000</v>
      </c>
      <c r="D49" s="3"/>
      <c r="E49" s="3"/>
      <c r="F49" s="3">
        <v>0</v>
      </c>
      <c r="G49" s="3">
        <f t="shared" si="3"/>
        <v>150000</v>
      </c>
    </row>
    <row r="50" spans="1:7" x14ac:dyDescent="0.25">
      <c r="A50" s="38" t="s">
        <v>50</v>
      </c>
      <c r="B50" s="3"/>
      <c r="C50" s="3">
        <f>126000+44900</f>
        <v>170900</v>
      </c>
      <c r="D50" s="3"/>
      <c r="E50" s="3"/>
      <c r="F50" s="3">
        <v>139900</v>
      </c>
      <c r="G50" s="3">
        <f t="shared" si="3"/>
        <v>310800</v>
      </c>
    </row>
    <row r="51" spans="1:7" x14ac:dyDescent="0.25">
      <c r="A51" s="38" t="s">
        <v>51</v>
      </c>
      <c r="B51" s="3"/>
      <c r="C51" s="3">
        <v>775379.33</v>
      </c>
      <c r="D51" s="3"/>
      <c r="E51" s="3"/>
      <c r="F51" s="3">
        <v>0</v>
      </c>
      <c r="G51" s="3">
        <f t="shared" si="3"/>
        <v>775379.33</v>
      </c>
    </row>
    <row r="52" spans="1:7" x14ac:dyDescent="0.25">
      <c r="A52" s="38" t="s">
        <v>52</v>
      </c>
      <c r="B52" s="3"/>
      <c r="C52" s="3">
        <v>1792135.85</v>
      </c>
      <c r="D52" s="3"/>
      <c r="E52" s="3"/>
      <c r="F52" s="3">
        <v>0</v>
      </c>
      <c r="G52" s="3">
        <f t="shared" si="3"/>
        <v>1792135.85</v>
      </c>
    </row>
    <row r="53" spans="1:7" x14ac:dyDescent="0.25">
      <c r="A53" s="38" t="s">
        <v>53</v>
      </c>
      <c r="B53" s="3"/>
      <c r="C53" s="3">
        <v>1483090.99</v>
      </c>
      <c r="D53" s="3"/>
      <c r="E53" s="3"/>
      <c r="F53" s="3">
        <v>0</v>
      </c>
      <c r="G53" s="3">
        <f t="shared" si="3"/>
        <v>1483090.99</v>
      </c>
    </row>
    <row r="54" spans="1:7" x14ac:dyDescent="0.25">
      <c r="A54" s="38" t="s">
        <v>71</v>
      </c>
      <c r="B54" s="3"/>
      <c r="C54" s="3">
        <v>589999</v>
      </c>
      <c r="D54" s="3"/>
      <c r="E54" s="3"/>
      <c r="F54" s="3">
        <v>0</v>
      </c>
      <c r="G54" s="3">
        <f t="shared" si="3"/>
        <v>589999</v>
      </c>
    </row>
    <row r="55" spans="1:7" x14ac:dyDescent="0.25">
      <c r="A55" s="38" t="s">
        <v>72</v>
      </c>
      <c r="B55" s="3"/>
      <c r="C55" s="3">
        <v>3169999</v>
      </c>
      <c r="D55" s="3"/>
      <c r="E55" s="3"/>
      <c r="F55" s="3">
        <v>0</v>
      </c>
      <c r="G55" s="3">
        <f t="shared" si="3"/>
        <v>3169999</v>
      </c>
    </row>
    <row r="56" spans="1:7" x14ac:dyDescent="0.25">
      <c r="A56" s="38" t="s">
        <v>54</v>
      </c>
      <c r="B56" s="3"/>
      <c r="C56" s="3">
        <v>264000</v>
      </c>
      <c r="D56" s="3"/>
      <c r="E56" s="3"/>
      <c r="F56" s="3">
        <v>0</v>
      </c>
      <c r="G56" s="3">
        <f t="shared" si="3"/>
        <v>264000</v>
      </c>
    </row>
    <row r="57" spans="1:7" x14ac:dyDescent="0.25">
      <c r="A57" s="38" t="s">
        <v>80</v>
      </c>
      <c r="B57" s="3"/>
      <c r="C57" s="3">
        <v>559950</v>
      </c>
      <c r="D57" s="3"/>
      <c r="E57" s="3"/>
      <c r="F57" s="3">
        <v>0</v>
      </c>
      <c r="G57" s="3">
        <f t="shared" si="3"/>
        <v>559950</v>
      </c>
    </row>
    <row r="58" spans="1:7" x14ac:dyDescent="0.25">
      <c r="A58" s="38" t="s">
        <v>81</v>
      </c>
      <c r="B58" s="3"/>
      <c r="C58" s="3">
        <v>4550000</v>
      </c>
      <c r="D58" s="3"/>
      <c r="E58" s="3"/>
      <c r="F58" s="3">
        <v>0</v>
      </c>
      <c r="G58" s="3">
        <f t="shared" si="3"/>
        <v>4550000</v>
      </c>
    </row>
    <row r="59" spans="1:7" x14ac:dyDescent="0.25">
      <c r="A59" s="38" t="s">
        <v>55</v>
      </c>
      <c r="B59" s="3"/>
      <c r="C59" s="3">
        <v>47718.75</v>
      </c>
      <c r="D59" s="3"/>
      <c r="E59" s="3"/>
      <c r="F59" s="3">
        <v>0</v>
      </c>
      <c r="G59" s="3">
        <f t="shared" si="3"/>
        <v>47718.75</v>
      </c>
    </row>
    <row r="60" spans="1:7" x14ac:dyDescent="0.25">
      <c r="A60" s="38" t="s">
        <v>56</v>
      </c>
      <c r="B60" s="3"/>
      <c r="C60" s="3">
        <v>346325</v>
      </c>
      <c r="D60" s="3"/>
      <c r="E60" s="3"/>
      <c r="F60" s="3">
        <v>0</v>
      </c>
      <c r="G60" s="3">
        <f t="shared" si="3"/>
        <v>346325</v>
      </c>
    </row>
    <row r="61" spans="1:7" x14ac:dyDescent="0.25">
      <c r="A61" s="38" t="s">
        <v>57</v>
      </c>
      <c r="B61" s="3"/>
      <c r="C61" s="3">
        <v>8998</v>
      </c>
      <c r="D61" s="3"/>
      <c r="E61" s="3"/>
      <c r="F61" s="3">
        <v>0</v>
      </c>
      <c r="G61" s="3">
        <f t="shared" si="3"/>
        <v>8998</v>
      </c>
    </row>
    <row r="62" spans="1:7" x14ac:dyDescent="0.25">
      <c r="A62" s="38" t="s">
        <v>58</v>
      </c>
      <c r="B62" s="3"/>
      <c r="C62" s="3">
        <v>133528.99999999997</v>
      </c>
      <c r="D62" s="3"/>
      <c r="E62" s="3"/>
      <c r="F62" s="3">
        <v>0</v>
      </c>
      <c r="G62" s="3">
        <f t="shared" si="3"/>
        <v>133528.99999999997</v>
      </c>
    </row>
    <row r="63" spans="1:7" x14ac:dyDescent="0.25">
      <c r="A63" s="38" t="s">
        <v>73</v>
      </c>
      <c r="B63" s="3"/>
      <c r="C63" s="3">
        <v>99427.5</v>
      </c>
      <c r="D63" s="3"/>
      <c r="E63" s="3"/>
      <c r="F63" s="3">
        <v>0</v>
      </c>
      <c r="G63" s="3">
        <f t="shared" si="3"/>
        <v>99427.5</v>
      </c>
    </row>
    <row r="64" spans="1:7" x14ac:dyDescent="0.25">
      <c r="A64" s="38" t="s">
        <v>89</v>
      </c>
      <c r="B64" s="3"/>
      <c r="C64" s="3">
        <v>30160</v>
      </c>
      <c r="D64" s="3"/>
      <c r="E64" s="3"/>
      <c r="F64" s="3"/>
      <c r="G64" s="3">
        <f t="shared" si="3"/>
        <v>30160</v>
      </c>
    </row>
    <row r="65" spans="1:7" x14ac:dyDescent="0.25">
      <c r="A65" s="38" t="s">
        <v>59</v>
      </c>
      <c r="B65" s="3"/>
      <c r="C65" s="3">
        <v>147215</v>
      </c>
      <c r="D65" s="3"/>
      <c r="E65" s="3"/>
      <c r="F65" s="3">
        <v>0</v>
      </c>
      <c r="G65" s="3">
        <f t="shared" si="3"/>
        <v>147215</v>
      </c>
    </row>
    <row r="66" spans="1:7" x14ac:dyDescent="0.25">
      <c r="A66" s="38" t="s">
        <v>60</v>
      </c>
      <c r="B66" s="3"/>
      <c r="C66" s="3">
        <v>15813</v>
      </c>
      <c r="D66" s="3"/>
      <c r="E66" s="3"/>
      <c r="F66" s="3">
        <v>0</v>
      </c>
      <c r="G66" s="3">
        <f t="shared" si="3"/>
        <v>15813</v>
      </c>
    </row>
    <row r="67" spans="1:7" x14ac:dyDescent="0.25">
      <c r="A67" s="38" t="s">
        <v>61</v>
      </c>
      <c r="B67" s="3"/>
      <c r="C67" s="3">
        <v>3120</v>
      </c>
      <c r="D67" s="3"/>
      <c r="E67" s="3"/>
      <c r="F67" s="3">
        <v>0</v>
      </c>
      <c r="G67" s="3">
        <f t="shared" si="3"/>
        <v>3120</v>
      </c>
    </row>
    <row r="68" spans="1:7" x14ac:dyDescent="0.25">
      <c r="A68" s="38" t="s">
        <v>62</v>
      </c>
      <c r="B68" s="3"/>
      <c r="C68" s="3">
        <v>230422.5</v>
      </c>
      <c r="D68" s="3"/>
      <c r="E68" s="3"/>
      <c r="F68" s="3">
        <v>0</v>
      </c>
      <c r="G68" s="3">
        <f t="shared" si="3"/>
        <v>230422.5</v>
      </c>
    </row>
    <row r="69" spans="1:7" x14ac:dyDescent="0.25">
      <c r="A69" s="38" t="s">
        <v>74</v>
      </c>
      <c r="B69" s="3">
        <v>180990.75</v>
      </c>
      <c r="C69" s="3">
        <v>0</v>
      </c>
      <c r="D69" s="3"/>
      <c r="E69" s="3"/>
      <c r="F69" s="3">
        <v>0</v>
      </c>
      <c r="G69" s="3">
        <f t="shared" si="3"/>
        <v>180990.75</v>
      </c>
    </row>
    <row r="70" spans="1:7" x14ac:dyDescent="0.25">
      <c r="A70" s="38" t="s">
        <v>75</v>
      </c>
      <c r="B70" s="3">
        <v>1130000</v>
      </c>
      <c r="C70" s="3">
        <v>0</v>
      </c>
      <c r="D70" s="3"/>
      <c r="E70" s="3"/>
      <c r="F70" s="3">
        <v>0</v>
      </c>
      <c r="G70" s="3">
        <f t="shared" si="3"/>
        <v>1130000</v>
      </c>
    </row>
    <row r="71" spans="1:7" x14ac:dyDescent="0.25">
      <c r="A71" s="38" t="s">
        <v>63</v>
      </c>
      <c r="B71" s="3">
        <v>1650000</v>
      </c>
      <c r="C71" s="3">
        <v>0</v>
      </c>
      <c r="D71" s="3"/>
      <c r="E71" s="3"/>
      <c r="F71" s="3">
        <v>0</v>
      </c>
      <c r="G71" s="3">
        <f t="shared" si="3"/>
        <v>1650000</v>
      </c>
    </row>
    <row r="72" spans="1:7" x14ac:dyDescent="0.25">
      <c r="A72" s="38" t="s">
        <v>64</v>
      </c>
      <c r="B72" s="3"/>
      <c r="C72" s="3">
        <v>374470.45</v>
      </c>
      <c r="D72" s="3"/>
      <c r="E72" s="3"/>
      <c r="F72" s="3">
        <v>0</v>
      </c>
      <c r="G72" s="3">
        <f t="shared" si="3"/>
        <v>374470.45</v>
      </c>
    </row>
    <row r="73" spans="1:7" x14ac:dyDescent="0.25">
      <c r="A73" s="38" t="s">
        <v>76</v>
      </c>
      <c r="B73" s="3"/>
      <c r="C73" s="3">
        <v>4223440.47</v>
      </c>
      <c r="D73" s="3"/>
      <c r="E73" s="3"/>
      <c r="F73" s="3">
        <v>0</v>
      </c>
      <c r="G73" s="3">
        <f t="shared" si="3"/>
        <v>4223440.47</v>
      </c>
    </row>
    <row r="74" spans="1:7" x14ac:dyDescent="0.25">
      <c r="A74" s="38" t="s">
        <v>77</v>
      </c>
      <c r="B74" s="3"/>
      <c r="C74" s="3">
        <v>507851.94</v>
      </c>
      <c r="D74" s="3"/>
      <c r="E74" s="3"/>
      <c r="F74" s="3">
        <v>0</v>
      </c>
      <c r="G74" s="3">
        <f t="shared" si="3"/>
        <v>507851.94</v>
      </c>
    </row>
    <row r="75" spans="1:7" x14ac:dyDescent="0.25">
      <c r="A75" s="38" t="s">
        <v>78</v>
      </c>
      <c r="B75" s="3"/>
      <c r="C75" s="3">
        <v>521175.16</v>
      </c>
      <c r="D75" s="3"/>
      <c r="E75" s="3"/>
      <c r="F75" s="3">
        <v>0</v>
      </c>
      <c r="G75" s="3">
        <f t="shared" si="3"/>
        <v>521175.16</v>
      </c>
    </row>
    <row r="76" spans="1:7" x14ac:dyDescent="0.25">
      <c r="A76" s="38" t="s">
        <v>65</v>
      </c>
      <c r="B76" s="3"/>
      <c r="C76" s="3">
        <v>0</v>
      </c>
      <c r="D76" s="3"/>
      <c r="E76" s="3"/>
      <c r="F76" s="3">
        <f>210309.55+40085.45</f>
        <v>250395</v>
      </c>
      <c r="G76" s="3">
        <f t="shared" si="3"/>
        <v>250395</v>
      </c>
    </row>
    <row r="77" spans="1:7" x14ac:dyDescent="0.25">
      <c r="A77" s="38" t="s">
        <v>66</v>
      </c>
      <c r="B77" s="3"/>
      <c r="C77" s="3">
        <v>0</v>
      </c>
      <c r="D77" s="3"/>
      <c r="E77" s="3"/>
      <c r="F77" s="3">
        <f>434332.85+100800</f>
        <v>535132.85</v>
      </c>
      <c r="G77" s="3">
        <f t="shared" si="3"/>
        <v>535132.85</v>
      </c>
    </row>
    <row r="78" spans="1:7" x14ac:dyDescent="0.25">
      <c r="A78" s="38" t="s">
        <v>82</v>
      </c>
      <c r="B78" s="3"/>
      <c r="C78" s="3">
        <v>0</v>
      </c>
      <c r="D78" s="3"/>
      <c r="E78" s="3"/>
      <c r="F78" s="3">
        <v>2350000</v>
      </c>
      <c r="G78" s="3">
        <f t="shared" si="3"/>
        <v>2350000</v>
      </c>
    </row>
    <row r="79" spans="1:7" x14ac:dyDescent="0.25">
      <c r="A79" s="38" t="s">
        <v>83</v>
      </c>
      <c r="B79" s="3"/>
      <c r="C79" s="3">
        <v>0</v>
      </c>
      <c r="D79" s="3"/>
      <c r="E79" s="3"/>
      <c r="F79" s="3">
        <v>6700000</v>
      </c>
      <c r="G79" s="3">
        <f t="shared" si="3"/>
        <v>6700000</v>
      </c>
    </row>
    <row r="80" spans="1:7" x14ac:dyDescent="0.25">
      <c r="A80" s="38" t="s">
        <v>67</v>
      </c>
      <c r="B80" s="3"/>
      <c r="C80" s="3">
        <v>0</v>
      </c>
      <c r="D80" s="3"/>
      <c r="E80" s="3"/>
      <c r="F80" s="3">
        <f>33935+66505+16560</f>
        <v>117000</v>
      </c>
      <c r="G80" s="3">
        <f t="shared" si="3"/>
        <v>117000</v>
      </c>
    </row>
    <row r="81" spans="1:7" x14ac:dyDescent="0.25">
      <c r="A81" s="38" t="s">
        <v>84</v>
      </c>
      <c r="B81" s="3"/>
      <c r="C81" s="3">
        <v>0</v>
      </c>
      <c r="D81" s="3"/>
      <c r="E81" s="3"/>
      <c r="F81" s="3">
        <f>29700.5+9360</f>
        <v>39060.5</v>
      </c>
      <c r="G81" s="3">
        <f t="shared" si="3"/>
        <v>39060.5</v>
      </c>
    </row>
    <row r="82" spans="1:7" x14ac:dyDescent="0.25">
      <c r="A82" s="38" t="s">
        <v>85</v>
      </c>
      <c r="B82" s="3"/>
      <c r="C82" s="3">
        <v>0</v>
      </c>
      <c r="D82" s="3"/>
      <c r="E82" s="3"/>
      <c r="F82" s="3">
        <f>71904.7+79638.6</f>
        <v>151543.29999999999</v>
      </c>
      <c r="G82" s="3">
        <f t="shared" si="3"/>
        <v>151543.29999999999</v>
      </c>
    </row>
    <row r="83" spans="1:7" x14ac:dyDescent="0.25">
      <c r="A83" s="37" t="s">
        <v>24</v>
      </c>
      <c r="B83" s="3">
        <f t="shared" ref="B83:G83" si="4">SUM(B31:B82)</f>
        <v>2960990.75</v>
      </c>
      <c r="C83" s="3">
        <f t="shared" si="4"/>
        <v>24282969.440000001</v>
      </c>
      <c r="D83" s="3">
        <f t="shared" si="4"/>
        <v>0</v>
      </c>
      <c r="E83" s="3">
        <f t="shared" si="4"/>
        <v>0</v>
      </c>
      <c r="F83" s="3">
        <f t="shared" si="4"/>
        <v>12579294.57</v>
      </c>
      <c r="G83" s="3">
        <f t="shared" si="4"/>
        <v>39823254.759999998</v>
      </c>
    </row>
    <row r="84" spans="1:7" x14ac:dyDescent="0.25">
      <c r="A84" s="37" t="s">
        <v>25</v>
      </c>
      <c r="B84" s="3">
        <f t="shared" ref="B84:G84" si="5">B29-B83</f>
        <v>43973236.600000001</v>
      </c>
      <c r="C84" s="3">
        <f t="shared" si="5"/>
        <v>73397120.890000001</v>
      </c>
      <c r="D84" s="3">
        <f t="shared" si="5"/>
        <v>0</v>
      </c>
      <c r="E84" s="3">
        <f t="shared" si="5"/>
        <v>0</v>
      </c>
      <c r="F84" s="3">
        <f t="shared" si="5"/>
        <v>48900358.629999995</v>
      </c>
      <c r="G84" s="3">
        <f t="shared" si="5"/>
        <v>166270716.12</v>
      </c>
    </row>
    <row r="85" spans="1:7" x14ac:dyDescent="0.25">
      <c r="A85" s="39"/>
      <c r="B85" s="39"/>
      <c r="C85" s="39"/>
      <c r="D85" s="39"/>
      <c r="E85" s="39"/>
      <c r="F85" s="39"/>
      <c r="G85" s="39"/>
    </row>
    <row r="86" spans="1:7" ht="14.45" customHeight="1" x14ac:dyDescent="0.25">
      <c r="A86" s="42" t="s">
        <v>26</v>
      </c>
      <c r="B86" s="42"/>
      <c r="C86" s="42"/>
      <c r="D86" s="42"/>
      <c r="E86" s="42"/>
      <c r="F86" s="42"/>
      <c r="G86" s="42"/>
    </row>
    <row r="87" spans="1:7" x14ac:dyDescent="0.25">
      <c r="C87" s="40"/>
      <c r="D87" s="40"/>
      <c r="E87" s="40"/>
      <c r="F87" s="40"/>
      <c r="G87" s="40"/>
    </row>
    <row r="88" spans="1:7" x14ac:dyDescent="0.25">
      <c r="B88" s="43" t="s">
        <v>68</v>
      </c>
      <c r="C88" s="43"/>
    </row>
    <row r="89" spans="1:7" x14ac:dyDescent="0.25">
      <c r="B89" s="41" t="s">
        <v>27</v>
      </c>
      <c r="C89" s="41"/>
    </row>
  </sheetData>
  <sheetProtection formatCells="0" formatColumns="0" formatRows="0" insertColumns="0" insertRows="0" insertHyperlinks="0" deleteColumns="0" deleteRows="0" sort="0" autoFilter="0" pivotTables="0"/>
  <mergeCells count="12">
    <mergeCell ref="B89:C89"/>
    <mergeCell ref="A86:G86"/>
    <mergeCell ref="B88:C88"/>
    <mergeCell ref="A5:G5"/>
    <mergeCell ref="F11:F14"/>
    <mergeCell ref="G11:G14"/>
    <mergeCell ref="A11:A14"/>
    <mergeCell ref="B11:C11"/>
    <mergeCell ref="D11:D14"/>
    <mergeCell ref="E11:E14"/>
    <mergeCell ref="B12:B14"/>
    <mergeCell ref="C12:C14"/>
  </mergeCells>
  <pageMargins left="0.7" right="0.7" top="0.75" bottom="0.75" header="0.3" footer="0.3"/>
  <pageSetup paperSize="9" scale="4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G16" sqref="G16"/>
    </sheetView>
  </sheetViews>
  <sheetFormatPr defaultRowHeight="15" x14ac:dyDescent="0.25"/>
  <sheetData>
    <row r="1" spans="1:1" ht="23.45" customHeight="1" x14ac:dyDescent="0.35">
      <c r="A1" s="1" t="s">
        <v>28</v>
      </c>
    </row>
    <row r="3" spans="1:1" x14ac:dyDescent="0.25">
      <c r="A3" t="s">
        <v>29</v>
      </c>
    </row>
    <row r="5" spans="1:1" x14ac:dyDescent="0.25">
      <c r="A5" t="s">
        <v>30</v>
      </c>
    </row>
    <row r="6" spans="1:1" x14ac:dyDescent="0.25">
      <c r="A6" s="2" t="s">
        <v>31</v>
      </c>
    </row>
    <row r="9" spans="1:1" x14ac:dyDescent="0.25">
      <c r="A9" t="s">
        <v>32</v>
      </c>
    </row>
    <row r="10" spans="1:1" x14ac:dyDescent="0.25">
      <c r="A10">
        <v>41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8 - LDRRMFU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JESSA JOYCE C. CARO</cp:lastModifiedBy>
  <cp:lastPrinted>2024-10-28T04:03:05Z</cp:lastPrinted>
  <dcterms:created xsi:type="dcterms:W3CDTF">2015-06-05T18:17:20Z</dcterms:created>
  <dcterms:modified xsi:type="dcterms:W3CDTF">2024-10-29T03:30:43Z</dcterms:modified>
  <cp:category/>
</cp:coreProperties>
</file>