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.Caro\FDPP-V3\2025\4th Q\"/>
    </mc:Choice>
  </mc:AlternateContent>
  <xr:revisionPtr revIDLastSave="0" documentId="8_{C27D41A6-B457-427F-A178-70B6630A92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14a - SPP Office" sheetId="1" r:id="rId1"/>
    <sheet name="FDPP LICENSE" sheetId="2" state="veryHidden" r:id="rId2"/>
    <sheet name="Form 14b - SPP Summary" sheetId="3" r:id="rId3"/>
  </sheets>
  <definedNames>
    <definedName name="_xlnm._FilterDatabase" localSheetId="0" hidden="1">'Form 14a - SPP Office'!$A$9:$N$27</definedName>
    <definedName name="_xlnm.Print_Area" localSheetId="0">'Form 14a - SPP Office'!$A$1:$N$35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I26" i="1"/>
  <c r="H26" i="1"/>
  <c r="G26" i="1"/>
  <c r="F26" i="1"/>
  <c r="K25" i="1"/>
  <c r="H25" i="1"/>
  <c r="G25" i="1" s="1"/>
  <c r="F25" i="1" s="1"/>
  <c r="K24" i="1"/>
  <c r="H24" i="1"/>
  <c r="I24" i="1" s="1"/>
  <c r="K20" i="1"/>
  <c r="H20" i="1"/>
  <c r="I20" i="1" s="1"/>
  <c r="G20" i="1"/>
  <c r="F20" i="1"/>
  <c r="K21" i="1"/>
  <c r="H21" i="1"/>
  <c r="I21" i="1" s="1"/>
  <c r="G21" i="1"/>
  <c r="F21" i="1"/>
  <c r="K19" i="1"/>
  <c r="H19" i="1"/>
  <c r="I19" i="1" s="1"/>
  <c r="G19" i="1"/>
  <c r="F19" i="1" s="1"/>
  <c r="K18" i="1"/>
  <c r="H18" i="1"/>
  <c r="G18" i="1" s="1"/>
  <c r="F18" i="1" s="1"/>
  <c r="K13" i="1"/>
  <c r="H13" i="1"/>
  <c r="I13" i="1" s="1"/>
  <c r="K12" i="1"/>
  <c r="H12" i="1"/>
  <c r="I12" i="1" s="1"/>
  <c r="I25" i="1" l="1"/>
  <c r="G24" i="1"/>
  <c r="F24" i="1" s="1"/>
  <c r="I18" i="1"/>
  <c r="G12" i="1"/>
  <c r="F12" i="1" s="1"/>
  <c r="G13" i="1"/>
  <c r="F13" i="1" s="1"/>
  <c r="A32" i="3" l="1"/>
  <c r="K23" i="1" l="1"/>
  <c r="E14" i="3" s="1"/>
  <c r="H23" i="1"/>
  <c r="G23" i="1" s="1"/>
  <c r="F23" i="1" s="1"/>
  <c r="K22" i="1"/>
  <c r="H22" i="1"/>
  <c r="I22" i="1" s="1"/>
  <c r="G22" i="1" l="1"/>
  <c r="F22" i="1" s="1"/>
  <c r="I23" i="1"/>
  <c r="H27" i="1" l="1"/>
  <c r="I27" i="1" s="1"/>
  <c r="H17" i="1"/>
  <c r="I17" i="1" s="1"/>
  <c r="H16" i="1"/>
  <c r="I16" i="1" s="1"/>
  <c r="H15" i="1"/>
  <c r="I15" i="1" s="1"/>
  <c r="H14" i="1"/>
  <c r="I14" i="1" s="1"/>
  <c r="H11" i="1"/>
  <c r="G11" i="1" s="1"/>
  <c r="K17" i="1"/>
  <c r="E15" i="3" s="1"/>
  <c r="K16" i="1"/>
  <c r="K14" i="1"/>
  <c r="G15" i="1" l="1"/>
  <c r="F15" i="1" s="1"/>
  <c r="G17" i="1"/>
  <c r="F17" i="1" s="1"/>
  <c r="G14" i="1"/>
  <c r="F14" i="1" s="1"/>
  <c r="G16" i="1"/>
  <c r="F16" i="1" s="1"/>
  <c r="G27" i="1"/>
  <c r="F27" i="1" s="1"/>
  <c r="F11" i="1"/>
  <c r="I11" i="1"/>
  <c r="K27" i="1" l="1"/>
  <c r="E16" i="3" s="1"/>
  <c r="K15" i="1"/>
  <c r="E13" i="3" s="1"/>
  <c r="K11" i="1"/>
  <c r="E12" i="3" s="1"/>
  <c r="E28" i="3" l="1"/>
</calcChain>
</file>

<file path=xl/sharedStrings.xml><?xml version="1.0" encoding="utf-8"?>
<sst xmlns="http://schemas.openxmlformats.org/spreadsheetml/2006/main" count="184" uniqueCount="93">
  <si>
    <t>FDP Form 14a - Supplemental Procurement Plan, by Office or Department</t>
  </si>
  <si>
    <t>SUPPLEMENTAL PROCUREMENT PLAN</t>
  </si>
  <si>
    <t>REGION:</t>
  </si>
  <si>
    <t>REGION VII - CENTRAL VISAYAS</t>
  </si>
  <si>
    <t>CALENDAR YEAR:</t>
  </si>
  <si>
    <t>PROVINCE:</t>
  </si>
  <si>
    <t>NEGROS ORIENTAL</t>
  </si>
  <si>
    <t>CITY/MUNICIPALITY:</t>
  </si>
  <si>
    <t>CITY OF BAYAWAN (TULONG)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</si>
  <si>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</si>
  <si>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</si>
  <si>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</si>
  <si>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</si>
  <si>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</si>
  <si>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</si>
  <si>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</si>
  <si>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</si>
  <si>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</si>
  <si>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</si>
  <si>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</si>
  <si>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</si>
  <si>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</si>
  <si>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</si>
  <si>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</si>
  <si>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</si>
  <si>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This is to certify that the above supplemental  procurement plan is in accordance with the objective of this Office.</t>
  </si>
  <si>
    <t>Prepared  by:</t>
  </si>
  <si>
    <t>Approved by:</t>
  </si>
  <si>
    <t>Head of Procuring Entity/LCE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</si>
  <si>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</si>
  <si>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</si>
  <si>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</si>
  <si>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</si>
  <si>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</si>
  <si>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</si>
  <si>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</si>
  <si>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</si>
  <si>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</si>
  <si>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</si>
  <si>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</si>
  <si>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</si>
  <si>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Head, BAC Secretariat</t>
  </si>
  <si>
    <t>Local Chief Executive</t>
  </si>
  <si>
    <t>No</t>
  </si>
  <si>
    <t>Competitive Bidding</t>
  </si>
  <si>
    <t>Other Supplies and Materials</t>
  </si>
  <si>
    <t>Rice Machinery Operation Assessment</t>
  </si>
  <si>
    <t>Office Supplies</t>
  </si>
  <si>
    <t>TF-BFP</t>
  </si>
  <si>
    <t>Bureau of Fire Protection</t>
  </si>
  <si>
    <t>CHO</t>
  </si>
  <si>
    <t>TF-CHO</t>
  </si>
  <si>
    <t>Diesel</t>
  </si>
  <si>
    <t>City Agriculture Office</t>
  </si>
  <si>
    <t>TF-CAGRI</t>
  </si>
  <si>
    <t>JOSETTE RIANNE  R. ADA</t>
  </si>
  <si>
    <t>OIC BAC Secretary</t>
  </si>
  <si>
    <t>CAGRI</t>
  </si>
  <si>
    <t>JOHN T. RAYMOND, JR.</t>
  </si>
  <si>
    <t>SINSP MELANIE A. ENCONTRO</t>
  </si>
  <si>
    <t>DR. FIAH LEONOR B. CERRADO</t>
  </si>
  <si>
    <t>ENGR. KENNETH S. ARTES</t>
  </si>
  <si>
    <t>300-2024-8751-022</t>
  </si>
  <si>
    <t>300-2024-8711-025</t>
  </si>
  <si>
    <t>300-2024-8711-027</t>
  </si>
  <si>
    <t>300-2024-8711-028</t>
  </si>
  <si>
    <t>300-2024-4411-029</t>
  </si>
  <si>
    <t>300-2024-8711-030</t>
  </si>
  <si>
    <t>300-2024-1191-032</t>
  </si>
  <si>
    <t>300-2024-1031-033</t>
  </si>
  <si>
    <t>Brgy. Tabuan-Concreting of Farm to Market Road</t>
  </si>
  <si>
    <t>Rice Machinery Operation NCII Assessment</t>
  </si>
  <si>
    <t>Rice Machinery Operations Assessment</t>
  </si>
  <si>
    <t>Training Induction Programfor the Training on the Production of High Quality Inbred Rice, Seed Certification and Farm Mechanization</t>
  </si>
  <si>
    <t>Barangay Suba Birthing Home</t>
  </si>
  <si>
    <t>2 units Desktop Computer - To be used in the enforecement of RA9514 and other fire-related laws</t>
  </si>
  <si>
    <t>Siga Palutaw</t>
  </si>
  <si>
    <t>CEO</t>
  </si>
  <si>
    <t>City Engineering Office</t>
  </si>
  <si>
    <t>City Health Office</t>
  </si>
  <si>
    <t>Bureau of Fire Prevention</t>
  </si>
  <si>
    <t>City Administrator's Office</t>
  </si>
  <si>
    <t>Construction Supplies and Materials</t>
  </si>
  <si>
    <t>Gasoline</t>
  </si>
  <si>
    <t>TF-CEO</t>
  </si>
  <si>
    <t>Medical, Dental &amp; Laboratory Supplies</t>
  </si>
  <si>
    <t>Drugs and Medicines</t>
  </si>
  <si>
    <t>Office Equipment</t>
  </si>
  <si>
    <t>Information &amp; Communication Technology Equipment</t>
  </si>
  <si>
    <t>TF-Admin</t>
  </si>
  <si>
    <t>Rent Expense</t>
  </si>
  <si>
    <t>ENGR. ERIC O. TORRES</t>
  </si>
  <si>
    <t>MS. CORAZON P. LIRAZAN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</si>
</sst>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3409]dd\-mmm\-yy;@"/>
  </numFmts>
  <fonts count="14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2"/>
      <color rgb="FF000000"/>
      <name val="Calibri"/>
    </font>
    <font>
      <b/>
      <sz val="9"/>
      <color rgb="FF000000"/>
      <name val="Arial1"/>
    </font>
    <font>
      <b/>
      <sz val="8"/>
      <color rgb="FF000000"/>
      <name val="Arial1"/>
    </font>
    <font>
      <b/>
      <sz val="8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mbria"/>
      <family val="2"/>
      <scheme val="major"/>
    </font>
    <font>
      <sz val="11"/>
      <color theme="1"/>
      <name val="Berlin Sans FB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/>
    <xf numFmtId="0" fontId="11" fillId="0" borderId="16" xfId="0" applyFont="1" applyBorder="1" applyAlignment="1">
      <alignment horizontal="center" vertical="top" wrapText="1"/>
    </xf>
    <xf numFmtId="0" fontId="12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vertical="top" wrapText="1"/>
      <protection locked="0"/>
    </xf>
    <xf numFmtId="43" fontId="11" fillId="2" borderId="16" xfId="0" applyNumberFormat="1" applyFont="1" applyFill="1" applyBorder="1" applyAlignment="1" applyProtection="1">
      <alignment vertical="top" wrapText="1"/>
      <protection locked="0"/>
    </xf>
    <xf numFmtId="43" fontId="12" fillId="2" borderId="16" xfId="1" applyFont="1" applyFill="1" applyBorder="1" applyAlignment="1" applyProtection="1">
      <alignment horizontal="right" vertical="top" wrapText="1"/>
      <protection locked="0"/>
    </xf>
    <xf numFmtId="43" fontId="12" fillId="2" borderId="16" xfId="1" applyFont="1" applyFill="1" applyBorder="1" applyAlignment="1" applyProtection="1">
      <alignment vertical="top" wrapText="1"/>
      <protection locked="0"/>
    </xf>
    <xf numFmtId="0" fontId="11" fillId="2" borderId="0" xfId="0" applyFont="1" applyFill="1" applyAlignment="1" applyProtection="1">
      <alignment vertical="top"/>
      <protection locked="0"/>
    </xf>
    <xf numFmtId="0" fontId="10" fillId="2" borderId="0" xfId="0" applyFont="1" applyFill="1" applyAlignment="1">
      <alignment horizontal="center"/>
    </xf>
    <xf numFmtId="14" fontId="11" fillId="2" borderId="0" xfId="0" applyNumberFormat="1" applyFont="1" applyFill="1" applyAlignment="1" applyProtection="1">
      <alignment vertical="top"/>
      <protection locked="0"/>
    </xf>
    <xf numFmtId="164" fontId="11" fillId="2" borderId="16" xfId="0" applyNumberFormat="1" applyFont="1" applyFill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 vertical="top"/>
    </xf>
    <xf numFmtId="0" fontId="13" fillId="0" borderId="16" xfId="0" applyFont="1" applyBorder="1" applyAlignment="1">
      <alignment vertical="top" wrapText="1"/>
    </xf>
    <xf numFmtId="0" fontId="1" fillId="2" borderId="6" xfId="0" applyFont="1" applyFill="1" applyBorder="1" applyAlignment="1">
      <alignment horizontal="center"/>
    </xf>
    <xf numFmtId="43" fontId="0" fillId="2" borderId="1" xfId="1" applyFont="1" applyFill="1" applyBorder="1" applyProtection="1">
      <protection locked="0"/>
    </xf>
    <xf numFmtId="43" fontId="0" fillId="2" borderId="1" xfId="0" applyNumberFormat="1" applyFill="1" applyBorder="1" applyProtection="1">
      <protection locked="0"/>
    </xf>
    <xf numFmtId="0" fontId="1" fillId="2" borderId="0" xfId="0" applyFont="1" applyFill="1" applyBorder="1" applyAlignment="1"/>
    <xf numFmtId="0" fontId="0" fillId="2" borderId="0" xfId="0" applyFill="1" applyBorder="1" applyProtection="1">
      <protection locked="0"/>
    </xf>
    <xf numFmtId="43" fontId="0" fillId="2" borderId="0" xfId="0" applyNumberFormat="1" applyFill="1" applyProtection="1">
      <protection locked="0"/>
    </xf>
    <xf numFmtId="0" fontId="1" fillId="2" borderId="0" xfId="0" applyFont="1" applyFill="1" applyAlignment="1"/>
    <xf numFmtId="0" fontId="0" fillId="2" borderId="3" xfId="0" applyFill="1" applyBorder="1" applyAlignment="1">
      <alignment horizontal="center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17" workbookViewId="0">
      <selection activeCell="K28" sqref="K28"/>
    </sheetView>
  </sheetViews>
  <sheetFormatPr defaultColWidth="20.7109375" defaultRowHeight="15"/>
  <cols>
    <col min="1" max="1" width="18.7109375" style="5" customWidth="1"/>
    <col min="2" max="2" width="28" style="5" customWidth="1"/>
    <col min="3" max="3" width="19.85546875" style="5" customWidth="1"/>
    <col min="4" max="4" width="12.140625" style="5" customWidth="1"/>
    <col min="5" max="5" width="12.42578125" style="5" customWidth="1"/>
    <col min="6" max="7" width="12.7109375" style="5" customWidth="1"/>
    <col min="8" max="8" width="9.7109375" style="5" customWidth="1"/>
    <col min="9" max="9" width="9.5703125" style="5" customWidth="1"/>
    <col min="10" max="10" width="8.85546875" style="5" customWidth="1"/>
    <col min="11" max="11" width="14.42578125" style="5" customWidth="1"/>
    <col min="12" max="12" width="15.7109375" style="5" customWidth="1"/>
    <col min="13" max="13" width="13.42578125" style="5" customWidth="1"/>
    <col min="14" max="14" width="30" style="5" customWidth="1"/>
    <col min="18" max="18" width="11.7109375" customWidth="1"/>
  </cols>
  <sheetData>
    <row r="1" spans="1:19">
      <c r="A1" s="13" t="s">
        <v>0</v>
      </c>
      <c r="B1" s="4"/>
      <c r="C1" s="4"/>
      <c r="D1" s="4"/>
      <c r="E1" s="4"/>
    </row>
    <row r="2" spans="1:19">
      <c r="A2" s="3"/>
      <c r="B2" s="4"/>
      <c r="C2" s="4"/>
      <c r="D2" s="4"/>
      <c r="E2" s="4"/>
    </row>
    <row r="3" spans="1:19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9">
      <c r="B4" s="7"/>
      <c r="C4" s="7"/>
      <c r="D4" s="7"/>
      <c r="E4" s="7"/>
    </row>
    <row r="5" spans="1:19">
      <c r="A5" s="14" t="s">
        <v>2</v>
      </c>
      <c r="B5" s="16" t="s">
        <v>3</v>
      </c>
      <c r="C5" s="14" t="s">
        <v>4</v>
      </c>
      <c r="D5" s="19">
        <v>2024</v>
      </c>
      <c r="E5" s="11"/>
    </row>
    <row r="6" spans="1:19">
      <c r="A6" s="1" t="s">
        <v>5</v>
      </c>
      <c r="B6" s="18" t="s">
        <v>6</v>
      </c>
      <c r="C6" s="15"/>
      <c r="D6" s="8"/>
      <c r="E6" s="8"/>
    </row>
    <row r="7" spans="1:19">
      <c r="A7" s="1" t="s">
        <v>7</v>
      </c>
      <c r="B7" s="5" t="s">
        <v>8</v>
      </c>
    </row>
    <row r="8" spans="1:19" ht="15" customHeight="1">
      <c r="A8" s="7"/>
    </row>
    <row r="9" spans="1:19" s="20" customFormat="1" ht="15.6" customHeight="1">
      <c r="A9" s="51" t="s">
        <v>9</v>
      </c>
      <c r="B9" s="53" t="s">
        <v>10</v>
      </c>
      <c r="C9" s="53" t="s">
        <v>11</v>
      </c>
      <c r="D9" s="55" t="s">
        <v>12</v>
      </c>
      <c r="E9" s="53" t="s">
        <v>13</v>
      </c>
      <c r="F9" s="53" t="s">
        <v>14</v>
      </c>
      <c r="G9" s="53"/>
      <c r="H9" s="53"/>
      <c r="I9" s="53"/>
      <c r="J9" s="53" t="s">
        <v>15</v>
      </c>
      <c r="K9" s="53" t="s">
        <v>16</v>
      </c>
      <c r="L9" s="53"/>
      <c r="M9" s="53"/>
      <c r="N9" s="48" t="s">
        <v>17</v>
      </c>
    </row>
    <row r="10" spans="1:19" s="20" customFormat="1" ht="33.6" customHeight="1">
      <c r="A10" s="52"/>
      <c r="B10" s="54"/>
      <c r="C10" s="54"/>
      <c r="D10" s="56"/>
      <c r="E10" s="54"/>
      <c r="F10" s="22" t="s">
        <v>18</v>
      </c>
      <c r="G10" s="22" t="s">
        <v>19</v>
      </c>
      <c r="H10" s="22" t="s">
        <v>20</v>
      </c>
      <c r="I10" s="22" t="s">
        <v>21</v>
      </c>
      <c r="J10" s="54"/>
      <c r="K10" s="23" t="s">
        <v>22</v>
      </c>
      <c r="L10" s="23" t="s">
        <v>23</v>
      </c>
      <c r="M10" s="23" t="s">
        <v>24</v>
      </c>
      <c r="N10" s="49"/>
    </row>
    <row r="11" spans="1:19" s="34" customFormat="1" ht="28.5">
      <c r="A11" s="38" t="s">
        <v>62</v>
      </c>
      <c r="B11" s="28" t="s">
        <v>82</v>
      </c>
      <c r="C11" s="27" t="s">
        <v>78</v>
      </c>
      <c r="D11" s="29" t="s">
        <v>43</v>
      </c>
      <c r="E11" s="30" t="s">
        <v>44</v>
      </c>
      <c r="F11" s="37">
        <f t="shared" ref="F11:F27" si="0">+G11-21</f>
        <v>45501</v>
      </c>
      <c r="G11" s="37">
        <f>+H11-18</f>
        <v>45522</v>
      </c>
      <c r="H11" s="37">
        <f t="shared" ref="H11" si="1">S11-10</f>
        <v>45540</v>
      </c>
      <c r="I11" s="37">
        <f t="shared" ref="I11:I27" si="2">+H11+2</f>
        <v>45542</v>
      </c>
      <c r="J11" s="29" t="s">
        <v>84</v>
      </c>
      <c r="K11" s="31">
        <f>+M11+L11</f>
        <v>1469680</v>
      </c>
      <c r="L11" s="32"/>
      <c r="M11" s="33">
        <v>1469680</v>
      </c>
      <c r="N11" s="39" t="s">
        <v>70</v>
      </c>
      <c r="S11" s="36">
        <v>45550</v>
      </c>
    </row>
    <row r="12" spans="1:19" s="34" customFormat="1" ht="28.5">
      <c r="A12" s="38" t="s">
        <v>62</v>
      </c>
      <c r="B12" s="28" t="s">
        <v>83</v>
      </c>
      <c r="C12" s="27" t="s">
        <v>78</v>
      </c>
      <c r="D12" s="29" t="s">
        <v>43</v>
      </c>
      <c r="E12" s="30" t="s">
        <v>44</v>
      </c>
      <c r="F12" s="37">
        <f t="shared" ref="F12:F13" si="3">+G12-21</f>
        <v>45501</v>
      </c>
      <c r="G12" s="37">
        <f t="shared" ref="G12:G13" si="4">+H12-18</f>
        <v>45522</v>
      </c>
      <c r="H12" s="37">
        <f t="shared" ref="H12:H13" si="5">S12-10</f>
        <v>45540</v>
      </c>
      <c r="I12" s="37">
        <f t="shared" ref="I12:I13" si="6">+H12+2</f>
        <v>45542</v>
      </c>
      <c r="J12" s="29" t="s">
        <v>84</v>
      </c>
      <c r="K12" s="31">
        <f t="shared" ref="K12:K13" si="7">+M12+L12</f>
        <v>24600</v>
      </c>
      <c r="L12" s="32">
        <v>24600</v>
      </c>
      <c r="M12" s="33"/>
      <c r="N12" s="39" t="s">
        <v>70</v>
      </c>
      <c r="S12" s="36">
        <v>45550</v>
      </c>
    </row>
    <row r="13" spans="1:19" s="34" customFormat="1" ht="28.5">
      <c r="A13" s="38" t="s">
        <v>62</v>
      </c>
      <c r="B13" s="28" t="s">
        <v>52</v>
      </c>
      <c r="C13" s="27" t="s">
        <v>78</v>
      </c>
      <c r="D13" s="29" t="s">
        <v>43</v>
      </c>
      <c r="E13" s="30" t="s">
        <v>44</v>
      </c>
      <c r="F13" s="37">
        <f t="shared" si="3"/>
        <v>45501</v>
      </c>
      <c r="G13" s="37">
        <f t="shared" si="4"/>
        <v>45522</v>
      </c>
      <c r="H13" s="37">
        <f t="shared" si="5"/>
        <v>45540</v>
      </c>
      <c r="I13" s="37">
        <f t="shared" si="6"/>
        <v>45542</v>
      </c>
      <c r="J13" s="29" t="s">
        <v>84</v>
      </c>
      <c r="K13" s="31">
        <f t="shared" si="7"/>
        <v>369288.79</v>
      </c>
      <c r="L13" s="32">
        <v>369288.79</v>
      </c>
      <c r="M13" s="33"/>
      <c r="N13" s="39" t="s">
        <v>70</v>
      </c>
      <c r="S13" s="36">
        <v>45550</v>
      </c>
    </row>
    <row r="14" spans="1:19" s="34" customFormat="1" ht="28.5">
      <c r="A14" s="38" t="s">
        <v>63</v>
      </c>
      <c r="B14" s="28" t="s">
        <v>45</v>
      </c>
      <c r="C14" s="27" t="s">
        <v>53</v>
      </c>
      <c r="D14" s="29" t="s">
        <v>43</v>
      </c>
      <c r="E14" s="30" t="s">
        <v>44</v>
      </c>
      <c r="F14" s="37">
        <f t="shared" si="0"/>
        <v>45470</v>
      </c>
      <c r="G14" s="37">
        <f t="shared" ref="G14:G27" si="8">+H14-18</f>
        <v>45491</v>
      </c>
      <c r="H14" s="37">
        <f t="shared" ref="H14:H27" si="9">S14-10</f>
        <v>45509</v>
      </c>
      <c r="I14" s="37">
        <f t="shared" si="2"/>
        <v>45511</v>
      </c>
      <c r="J14" s="29" t="s">
        <v>54</v>
      </c>
      <c r="K14" s="31">
        <f t="shared" ref="K14" si="10">+M14+L14</f>
        <v>5780</v>
      </c>
      <c r="L14" s="32">
        <v>5780</v>
      </c>
      <c r="M14" s="33"/>
      <c r="N14" s="39" t="s">
        <v>71</v>
      </c>
      <c r="S14" s="36">
        <v>45519</v>
      </c>
    </row>
    <row r="15" spans="1:19" s="34" customFormat="1" ht="28.5">
      <c r="A15" s="38" t="s">
        <v>64</v>
      </c>
      <c r="B15" s="28" t="s">
        <v>45</v>
      </c>
      <c r="C15" s="27" t="s">
        <v>53</v>
      </c>
      <c r="D15" s="29" t="s">
        <v>43</v>
      </c>
      <c r="E15" s="30" t="s">
        <v>44</v>
      </c>
      <c r="F15" s="37">
        <f t="shared" si="0"/>
        <v>45439</v>
      </c>
      <c r="G15" s="37">
        <f t="shared" si="8"/>
        <v>45460</v>
      </c>
      <c r="H15" s="37">
        <f t="shared" si="9"/>
        <v>45478</v>
      </c>
      <c r="I15" s="37">
        <f t="shared" si="2"/>
        <v>45480</v>
      </c>
      <c r="J15" s="29" t="s">
        <v>54</v>
      </c>
      <c r="K15" s="31">
        <f t="shared" ref="K15:K27" si="11">+M15+L15</f>
        <v>6900</v>
      </c>
      <c r="L15" s="32">
        <v>6900</v>
      </c>
      <c r="M15" s="33"/>
      <c r="N15" s="39" t="s">
        <v>72</v>
      </c>
      <c r="S15" s="36">
        <v>45488</v>
      </c>
    </row>
    <row r="16" spans="1:19" s="34" customFormat="1" ht="71.25">
      <c r="A16" s="38" t="s">
        <v>65</v>
      </c>
      <c r="B16" s="28" t="s">
        <v>45</v>
      </c>
      <c r="C16" s="27" t="s">
        <v>53</v>
      </c>
      <c r="D16" s="29" t="s">
        <v>43</v>
      </c>
      <c r="E16" s="30" t="s">
        <v>44</v>
      </c>
      <c r="F16" s="37">
        <f t="shared" si="0"/>
        <v>45439</v>
      </c>
      <c r="G16" s="37">
        <f t="shared" si="8"/>
        <v>45460</v>
      </c>
      <c r="H16" s="37">
        <f t="shared" si="9"/>
        <v>45478</v>
      </c>
      <c r="I16" s="37">
        <f t="shared" si="2"/>
        <v>45480</v>
      </c>
      <c r="J16" s="29" t="s">
        <v>54</v>
      </c>
      <c r="K16" s="31">
        <f t="shared" ref="K16:K17" si="12">+M16+L16</f>
        <v>3300</v>
      </c>
      <c r="L16" s="32">
        <v>3300</v>
      </c>
      <c r="M16" s="33"/>
      <c r="N16" s="39" t="s">
        <v>73</v>
      </c>
      <c r="S16" s="36">
        <v>45488</v>
      </c>
    </row>
    <row r="17" spans="1:19" s="34" customFormat="1" ht="25.5">
      <c r="A17" s="38" t="s">
        <v>66</v>
      </c>
      <c r="B17" s="28" t="s">
        <v>85</v>
      </c>
      <c r="C17" s="27" t="s">
        <v>79</v>
      </c>
      <c r="D17" s="29" t="s">
        <v>43</v>
      </c>
      <c r="E17" s="30" t="s">
        <v>44</v>
      </c>
      <c r="F17" s="37">
        <f t="shared" si="0"/>
        <v>45531</v>
      </c>
      <c r="G17" s="37">
        <f t="shared" si="8"/>
        <v>45552</v>
      </c>
      <c r="H17" s="37">
        <f t="shared" si="9"/>
        <v>45570</v>
      </c>
      <c r="I17" s="37">
        <f t="shared" si="2"/>
        <v>45572</v>
      </c>
      <c r="J17" s="29" t="s">
        <v>51</v>
      </c>
      <c r="K17" s="31">
        <f t="shared" si="12"/>
        <v>105000</v>
      </c>
      <c r="L17" s="32">
        <v>105000</v>
      </c>
      <c r="M17" s="33"/>
      <c r="N17" s="39" t="s">
        <v>74</v>
      </c>
      <c r="S17" s="36">
        <v>45580</v>
      </c>
    </row>
    <row r="18" spans="1:19" s="34" customFormat="1" ht="25.5">
      <c r="A18" s="38" t="s">
        <v>66</v>
      </c>
      <c r="B18" s="28" t="s">
        <v>86</v>
      </c>
      <c r="C18" s="27" t="s">
        <v>79</v>
      </c>
      <c r="D18" s="29" t="s">
        <v>43</v>
      </c>
      <c r="E18" s="30" t="s">
        <v>44</v>
      </c>
      <c r="F18" s="37">
        <f t="shared" ref="F18:F21" si="13">+G18-21</f>
        <v>45531</v>
      </c>
      <c r="G18" s="37">
        <f t="shared" ref="G18:G21" si="14">+H18-18</f>
        <v>45552</v>
      </c>
      <c r="H18" s="37">
        <f t="shared" ref="H18:H21" si="15">S18-10</f>
        <v>45570</v>
      </c>
      <c r="I18" s="37">
        <f t="shared" ref="I18:I21" si="16">+H18+2</f>
        <v>45572</v>
      </c>
      <c r="J18" s="29" t="s">
        <v>51</v>
      </c>
      <c r="K18" s="31">
        <f t="shared" ref="K18:K21" si="17">+M18+L18</f>
        <v>45000</v>
      </c>
      <c r="L18" s="32">
        <v>45000</v>
      </c>
      <c r="M18" s="33"/>
      <c r="N18" s="39" t="s">
        <v>74</v>
      </c>
      <c r="S18" s="36">
        <v>45580</v>
      </c>
    </row>
    <row r="19" spans="1:19" s="34" customFormat="1" ht="25.5">
      <c r="A19" s="38" t="s">
        <v>66</v>
      </c>
      <c r="B19" s="28" t="s">
        <v>47</v>
      </c>
      <c r="C19" s="27" t="s">
        <v>79</v>
      </c>
      <c r="D19" s="29" t="s">
        <v>43</v>
      </c>
      <c r="E19" s="30" t="s">
        <v>44</v>
      </c>
      <c r="F19" s="37">
        <f t="shared" si="13"/>
        <v>45531</v>
      </c>
      <c r="G19" s="37">
        <f t="shared" si="14"/>
        <v>45552</v>
      </c>
      <c r="H19" s="37">
        <f t="shared" si="15"/>
        <v>45570</v>
      </c>
      <c r="I19" s="37">
        <f t="shared" si="16"/>
        <v>45572</v>
      </c>
      <c r="J19" s="29" t="s">
        <v>51</v>
      </c>
      <c r="K19" s="31">
        <f t="shared" si="17"/>
        <v>6170</v>
      </c>
      <c r="L19" s="32">
        <v>6170</v>
      </c>
      <c r="M19" s="33"/>
      <c r="N19" s="39" t="s">
        <v>74</v>
      </c>
      <c r="S19" s="36">
        <v>45580</v>
      </c>
    </row>
    <row r="20" spans="1:19" s="34" customFormat="1" ht="25.5">
      <c r="A20" s="38" t="s">
        <v>66</v>
      </c>
      <c r="B20" s="28" t="s">
        <v>87</v>
      </c>
      <c r="C20" s="27" t="s">
        <v>79</v>
      </c>
      <c r="D20" s="29" t="s">
        <v>43</v>
      </c>
      <c r="E20" s="30" t="s">
        <v>44</v>
      </c>
      <c r="F20" s="37">
        <f t="shared" ref="F20" si="18">+G20-21</f>
        <v>45531</v>
      </c>
      <c r="G20" s="37">
        <f t="shared" ref="G20" si="19">+H20-18</f>
        <v>45552</v>
      </c>
      <c r="H20" s="37">
        <f t="shared" ref="H20" si="20">S20-10</f>
        <v>45570</v>
      </c>
      <c r="I20" s="37">
        <f t="shared" ref="I20" si="21">+H20+2</f>
        <v>45572</v>
      </c>
      <c r="J20" s="29" t="s">
        <v>51</v>
      </c>
      <c r="K20" s="31">
        <f t="shared" ref="K20" si="22">+M20+L20</f>
        <v>21000</v>
      </c>
      <c r="L20" s="32">
        <v>21000</v>
      </c>
      <c r="M20" s="33"/>
      <c r="N20" s="39" t="s">
        <v>74</v>
      </c>
      <c r="S20" s="36">
        <v>45580</v>
      </c>
    </row>
    <row r="21" spans="1:19" s="34" customFormat="1" ht="25.5">
      <c r="A21" s="38" t="s">
        <v>66</v>
      </c>
      <c r="B21" s="28" t="s">
        <v>83</v>
      </c>
      <c r="C21" s="27" t="s">
        <v>79</v>
      </c>
      <c r="D21" s="29" t="s">
        <v>43</v>
      </c>
      <c r="E21" s="30" t="s">
        <v>44</v>
      </c>
      <c r="F21" s="37">
        <f t="shared" si="13"/>
        <v>45531</v>
      </c>
      <c r="G21" s="37">
        <f t="shared" si="14"/>
        <v>45552</v>
      </c>
      <c r="H21" s="37">
        <f t="shared" si="15"/>
        <v>45570</v>
      </c>
      <c r="I21" s="37">
        <f t="shared" si="16"/>
        <v>45572</v>
      </c>
      <c r="J21" s="29" t="s">
        <v>51</v>
      </c>
      <c r="K21" s="31">
        <f t="shared" si="17"/>
        <v>10000</v>
      </c>
      <c r="L21" s="32">
        <v>10000</v>
      </c>
      <c r="M21" s="33"/>
      <c r="N21" s="39" t="s">
        <v>74</v>
      </c>
      <c r="S21" s="36">
        <v>45580</v>
      </c>
    </row>
    <row r="22" spans="1:19" s="34" customFormat="1" ht="28.5">
      <c r="A22" s="38" t="s">
        <v>67</v>
      </c>
      <c r="B22" s="28" t="s">
        <v>45</v>
      </c>
      <c r="C22" s="27" t="s">
        <v>53</v>
      </c>
      <c r="D22" s="29" t="s">
        <v>43</v>
      </c>
      <c r="E22" s="30" t="s">
        <v>44</v>
      </c>
      <c r="F22" s="37">
        <f t="shared" ref="F22:F23" si="23">+G22-21</f>
        <v>45531</v>
      </c>
      <c r="G22" s="37">
        <f t="shared" ref="G22:G23" si="24">+H22-18</f>
        <v>45552</v>
      </c>
      <c r="H22" s="37">
        <f t="shared" ref="H22:H23" si="25">S22-10</f>
        <v>45570</v>
      </c>
      <c r="I22" s="37">
        <f t="shared" ref="I22:I23" si="26">+H22+2</f>
        <v>45572</v>
      </c>
      <c r="J22" s="29" t="s">
        <v>54</v>
      </c>
      <c r="K22" s="31">
        <f t="shared" ref="K22:K23" si="27">+M22+L22</f>
        <v>4830</v>
      </c>
      <c r="L22" s="32">
        <v>4830</v>
      </c>
      <c r="M22" s="33"/>
      <c r="N22" s="39" t="s">
        <v>46</v>
      </c>
      <c r="S22" s="36">
        <v>45580</v>
      </c>
    </row>
    <row r="23" spans="1:19" s="34" customFormat="1" ht="57">
      <c r="A23" s="38" t="s">
        <v>68</v>
      </c>
      <c r="B23" s="28" t="s">
        <v>88</v>
      </c>
      <c r="C23" s="27" t="s">
        <v>80</v>
      </c>
      <c r="D23" s="29" t="s">
        <v>43</v>
      </c>
      <c r="E23" s="30" t="s">
        <v>44</v>
      </c>
      <c r="F23" s="37">
        <f t="shared" si="23"/>
        <v>45562</v>
      </c>
      <c r="G23" s="37">
        <f t="shared" si="24"/>
        <v>45583</v>
      </c>
      <c r="H23" s="37">
        <f t="shared" si="25"/>
        <v>45601</v>
      </c>
      <c r="I23" s="37">
        <f t="shared" si="26"/>
        <v>45603</v>
      </c>
      <c r="J23" s="29" t="s">
        <v>48</v>
      </c>
      <c r="K23" s="31">
        <f t="shared" si="27"/>
        <v>100000</v>
      </c>
      <c r="L23" s="32"/>
      <c r="M23" s="33">
        <v>100000</v>
      </c>
      <c r="N23" s="39" t="s">
        <v>75</v>
      </c>
      <c r="S23" s="36">
        <v>45611</v>
      </c>
    </row>
    <row r="24" spans="1:19" s="34" customFormat="1" ht="57">
      <c r="A24" s="38" t="s">
        <v>68</v>
      </c>
      <c r="B24" s="28" t="s">
        <v>47</v>
      </c>
      <c r="C24" s="27" t="s">
        <v>80</v>
      </c>
      <c r="D24" s="29" t="s">
        <v>43</v>
      </c>
      <c r="E24" s="30" t="s">
        <v>44</v>
      </c>
      <c r="F24" s="37">
        <f t="shared" ref="F24:F26" si="28">+G24-21</f>
        <v>45562</v>
      </c>
      <c r="G24" s="37">
        <f t="shared" ref="G24:G26" si="29">+H24-18</f>
        <v>45583</v>
      </c>
      <c r="H24" s="37">
        <f t="shared" ref="H24:H26" si="30">S24-10</f>
        <v>45601</v>
      </c>
      <c r="I24" s="37">
        <f t="shared" ref="I24:I26" si="31">+H24+2</f>
        <v>45603</v>
      </c>
      <c r="J24" s="29" t="s">
        <v>48</v>
      </c>
      <c r="K24" s="31">
        <f t="shared" ref="K24:K26" si="32">+M24+L24</f>
        <v>159000</v>
      </c>
      <c r="L24" s="32">
        <v>159000</v>
      </c>
      <c r="M24" s="33"/>
      <c r="N24" s="39" t="s">
        <v>75</v>
      </c>
      <c r="S24" s="36">
        <v>45611</v>
      </c>
    </row>
    <row r="25" spans="1:19" s="34" customFormat="1" ht="57">
      <c r="A25" s="38" t="s">
        <v>68</v>
      </c>
      <c r="B25" s="28" t="s">
        <v>45</v>
      </c>
      <c r="C25" s="27" t="s">
        <v>80</v>
      </c>
      <c r="D25" s="29" t="s">
        <v>43</v>
      </c>
      <c r="E25" s="30" t="s">
        <v>44</v>
      </c>
      <c r="F25" s="37">
        <f t="shared" si="28"/>
        <v>45562</v>
      </c>
      <c r="G25" s="37">
        <f t="shared" si="29"/>
        <v>45583</v>
      </c>
      <c r="H25" s="37">
        <f t="shared" si="30"/>
        <v>45601</v>
      </c>
      <c r="I25" s="37">
        <f t="shared" si="31"/>
        <v>45603</v>
      </c>
      <c r="J25" s="29" t="s">
        <v>48</v>
      </c>
      <c r="K25" s="31">
        <f t="shared" si="32"/>
        <v>37618</v>
      </c>
      <c r="L25" s="32">
        <v>37618</v>
      </c>
      <c r="M25" s="33"/>
      <c r="N25" s="39" t="s">
        <v>75</v>
      </c>
      <c r="S25" s="36">
        <v>45611</v>
      </c>
    </row>
    <row r="26" spans="1:19" s="34" customFormat="1" ht="25.5">
      <c r="A26" s="38" t="s">
        <v>69</v>
      </c>
      <c r="B26" s="28" t="s">
        <v>45</v>
      </c>
      <c r="C26" s="27" t="s">
        <v>81</v>
      </c>
      <c r="D26" s="29" t="s">
        <v>43</v>
      </c>
      <c r="E26" s="30" t="s">
        <v>44</v>
      </c>
      <c r="F26" s="37">
        <f t="shared" si="28"/>
        <v>45562</v>
      </c>
      <c r="G26" s="37">
        <f t="shared" si="29"/>
        <v>45583</v>
      </c>
      <c r="H26" s="37">
        <f t="shared" si="30"/>
        <v>45601</v>
      </c>
      <c r="I26" s="37">
        <f t="shared" si="31"/>
        <v>45603</v>
      </c>
      <c r="J26" s="29" t="s">
        <v>89</v>
      </c>
      <c r="K26" s="31">
        <f t="shared" si="32"/>
        <v>15300</v>
      </c>
      <c r="L26" s="32">
        <v>15300</v>
      </c>
      <c r="M26" s="33"/>
      <c r="N26" s="39" t="s">
        <v>76</v>
      </c>
      <c r="S26" s="36">
        <v>45611</v>
      </c>
    </row>
    <row r="27" spans="1:19" s="34" customFormat="1" ht="25.5">
      <c r="A27" s="38" t="s">
        <v>69</v>
      </c>
      <c r="B27" s="28" t="s">
        <v>90</v>
      </c>
      <c r="C27" s="27" t="s">
        <v>81</v>
      </c>
      <c r="D27" s="29" t="s">
        <v>43</v>
      </c>
      <c r="E27" s="30" t="s">
        <v>44</v>
      </c>
      <c r="F27" s="37">
        <f t="shared" si="0"/>
        <v>45562</v>
      </c>
      <c r="G27" s="37">
        <f t="shared" si="8"/>
        <v>45583</v>
      </c>
      <c r="H27" s="37">
        <f t="shared" si="9"/>
        <v>45601</v>
      </c>
      <c r="I27" s="37">
        <f t="shared" si="2"/>
        <v>45603</v>
      </c>
      <c r="J27" s="29" t="s">
        <v>89</v>
      </c>
      <c r="K27" s="31">
        <f t="shared" si="11"/>
        <v>15000</v>
      </c>
      <c r="L27" s="32">
        <v>15000</v>
      </c>
      <c r="M27" s="33"/>
      <c r="N27" s="39" t="s">
        <v>76</v>
      </c>
      <c r="S27" s="36">
        <v>45611</v>
      </c>
    </row>
    <row r="28" spans="1:19">
      <c r="K28" s="45"/>
    </row>
    <row r="29" spans="1:19">
      <c r="A29" s="5" t="s">
        <v>25</v>
      </c>
      <c r="B29" s="24"/>
      <c r="C29" s="24"/>
      <c r="D29" s="24"/>
      <c r="E29" s="24"/>
      <c r="F29" s="24"/>
      <c r="G29" s="24"/>
      <c r="H29" s="1"/>
    </row>
    <row r="30" spans="1:19">
      <c r="B30" s="1"/>
      <c r="C30" s="1"/>
      <c r="D30" s="1"/>
      <c r="E30" s="1"/>
      <c r="F30" s="1"/>
      <c r="G30" s="1"/>
      <c r="H30" s="25"/>
    </row>
    <row r="31" spans="1:19">
      <c r="A31" s="5" t="s">
        <v>26</v>
      </c>
      <c r="B31" s="1"/>
      <c r="C31" s="1"/>
      <c r="D31" s="1"/>
      <c r="E31" s="1"/>
      <c r="F31" s="5" t="s">
        <v>27</v>
      </c>
      <c r="G31" s="1"/>
      <c r="H31" s="25"/>
    </row>
    <row r="32" spans="1:19">
      <c r="B32" s="1"/>
      <c r="C32" s="1"/>
      <c r="D32" s="1"/>
      <c r="E32" s="1"/>
      <c r="F32" s="1"/>
      <c r="G32" s="1"/>
      <c r="H32" s="25"/>
    </row>
    <row r="33" spans="1:8">
      <c r="B33" s="40" t="s">
        <v>55</v>
      </c>
      <c r="C33" s="1"/>
      <c r="D33" s="1"/>
      <c r="E33" s="1"/>
      <c r="F33" s="57" t="s">
        <v>58</v>
      </c>
      <c r="G33" s="57"/>
      <c r="H33" s="57"/>
    </row>
    <row r="34" spans="1:8">
      <c r="B34" s="35" t="s">
        <v>56</v>
      </c>
      <c r="C34" s="26"/>
      <c r="D34" s="1"/>
      <c r="F34" s="47" t="s">
        <v>28</v>
      </c>
      <c r="G34" s="47"/>
      <c r="H34" s="47"/>
    </row>
    <row r="35" spans="1:8" ht="15.6" customHeight="1">
      <c r="A35" s="21"/>
      <c r="B35" s="21"/>
      <c r="C35" s="21"/>
      <c r="D35" s="21"/>
      <c r="E35" s="21"/>
      <c r="F35" s="21"/>
      <c r="G35" s="21"/>
      <c r="H35" s="21"/>
    </row>
    <row r="36" spans="1:8" ht="15.6" customHeight="1">
      <c r="A36" s="21"/>
      <c r="B36" s="21"/>
      <c r="C36" s="21"/>
      <c r="D36" s="21"/>
      <c r="E36" s="21"/>
      <c r="F36" s="21"/>
      <c r="G36" s="21"/>
      <c r="H36" s="21"/>
    </row>
    <row r="37" spans="1:8" ht="15.6" customHeight="1">
      <c r="A37" s="21"/>
      <c r="B37" s="21"/>
      <c r="C37" s="21"/>
      <c r="D37" s="21"/>
      <c r="E37" s="21"/>
      <c r="F37" s="21"/>
      <c r="G37" s="21"/>
      <c r="H37" s="21"/>
    </row>
  </sheetData>
  <sheetProtection formatCells="0" formatColumns="0" formatRows="0" insertColumns="0" insertRows="0" insertHyperlinks="0" deleteColumns="0" deleteRows="0" sort="0" autoFilter="0" pivotTables="0"/>
  <autoFilter ref="A9:N27" xr:uid="{00000000-0009-0000-0000-000000000000}">
    <filterColumn colId="5" showButton="0"/>
    <filterColumn colId="6" showButton="0"/>
    <filterColumn colId="7" showButton="0"/>
    <filterColumn colId="10" showButton="0"/>
    <filterColumn colId="11" showButton="0"/>
  </autoFilter>
  <mergeCells count="12">
    <mergeCell ref="F34:H34"/>
    <mergeCell ref="N9:N10"/>
    <mergeCell ref="A3:M3"/>
    <mergeCell ref="A9:A10"/>
    <mergeCell ref="B9:B10"/>
    <mergeCell ref="C9:C10"/>
    <mergeCell ref="D9:D10"/>
    <mergeCell ref="E9:E10"/>
    <mergeCell ref="F9:I9"/>
    <mergeCell ref="J9:J10"/>
    <mergeCell ref="K9:M9"/>
    <mergeCell ref="F33:H33"/>
  </mergeCells>
  <pageMargins left="0.51181102362204722" right="0.51181102362204722" top="0.51181102362204722" bottom="0.51181102362204722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3" sqref="F13"/>
    </sheetView>
  </sheetViews>
  <sheetFormatPr defaultRowHeight="15"/>
  <sheetData>
    <row r="1" spans="1:1" ht="23.45" customHeight="1">
      <c r="A1" s="2" t="s">
        <v>29</v>
      </c>
    </row>
    <row r="3" spans="1:1">
      <c r="A3" t="s">
        <v>30</v>
      </c>
    </row>
    <row r="5" spans="1:1">
      <c r="A5" t="s">
        <v>31</v>
      </c>
    </row>
    <row r="6" spans="1:1">
      <c r="A6" s="1" t="s">
        <v>32</v>
      </c>
    </row>
    <row r="9" spans="1:1">
      <c r="A9" t="s">
        <v>33</v>
      </c>
    </row>
    <row r="10" spans="1:1">
      <c r="A10">
        <v>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workbookViewId="0">
      <selection activeCell="J13" sqref="J13"/>
    </sheetView>
  </sheetViews>
  <sheetFormatPr defaultRowHeight="15"/>
  <cols>
    <col min="1" max="1" width="20.140625" style="5" customWidth="1"/>
    <col min="2" max="2" width="18.140625" style="5" customWidth="1"/>
    <col min="3" max="3" width="21" style="5" customWidth="1"/>
    <col min="4" max="4" width="16.7109375" style="5" customWidth="1"/>
    <col min="5" max="5" width="22.85546875" style="5" customWidth="1"/>
    <col min="6" max="6" width="8.85546875" style="5" customWidth="1"/>
    <col min="8" max="8" width="20.140625" customWidth="1"/>
  </cols>
  <sheetData>
    <row r="1" spans="1:6">
      <c r="A1" s="13" t="s">
        <v>34</v>
      </c>
      <c r="B1" s="4"/>
      <c r="C1" s="4"/>
      <c r="D1" s="4"/>
      <c r="E1" s="4"/>
    </row>
    <row r="2" spans="1:6">
      <c r="A2" s="3"/>
      <c r="B2" s="4"/>
      <c r="C2" s="4"/>
      <c r="D2" s="4"/>
      <c r="E2" s="4"/>
    </row>
    <row r="3" spans="1:6">
      <c r="A3" s="50" t="s">
        <v>1</v>
      </c>
      <c r="B3" s="50"/>
      <c r="C3" s="50"/>
      <c r="D3" s="50"/>
      <c r="E3" s="50"/>
    </row>
    <row r="4" spans="1:6">
      <c r="A4" s="6"/>
      <c r="B4" s="6"/>
      <c r="C4" s="6"/>
      <c r="D4" s="6"/>
      <c r="E4" s="6"/>
    </row>
    <row r="5" spans="1:6">
      <c r="A5" s="14" t="s">
        <v>2</v>
      </c>
      <c r="B5" s="16" t="s">
        <v>3</v>
      </c>
      <c r="C5" s="1"/>
      <c r="D5" s="46" t="s">
        <v>4</v>
      </c>
      <c r="E5" s="5">
        <v>2024</v>
      </c>
    </row>
    <row r="6" spans="1:6">
      <c r="A6" s="1" t="s">
        <v>5</v>
      </c>
      <c r="B6" s="18" t="s">
        <v>6</v>
      </c>
      <c r="C6" s="12"/>
      <c r="D6" s="8"/>
      <c r="E6" s="8"/>
    </row>
    <row r="7" spans="1:6">
      <c r="A7" s="1" t="s">
        <v>7</v>
      </c>
      <c r="B7" s="5" t="s">
        <v>8</v>
      </c>
    </row>
    <row r="8" spans="1:6">
      <c r="A8" s="7"/>
    </row>
    <row r="9" spans="1:6">
      <c r="A9" s="64" t="s">
        <v>35</v>
      </c>
      <c r="B9" s="65"/>
      <c r="C9" s="65"/>
      <c r="D9" s="65"/>
      <c r="E9" s="66"/>
    </row>
    <row r="10" spans="1:6">
      <c r="A10" s="67"/>
      <c r="B10" s="68"/>
      <c r="C10" s="68"/>
      <c r="D10" s="68"/>
      <c r="E10" s="69"/>
    </row>
    <row r="11" spans="1:6">
      <c r="A11" s="62" t="s">
        <v>36</v>
      </c>
      <c r="B11" s="63"/>
      <c r="C11" s="62" t="s">
        <v>37</v>
      </c>
      <c r="D11" s="63"/>
      <c r="E11" s="17" t="s">
        <v>38</v>
      </c>
    </row>
    <row r="12" spans="1:6" s="26" customFormat="1">
      <c r="A12" s="58" t="s">
        <v>77</v>
      </c>
      <c r="B12" s="59"/>
      <c r="C12" s="58" t="s">
        <v>91</v>
      </c>
      <c r="D12" s="59"/>
      <c r="E12" s="41">
        <f>'Form 14a - SPP Office'!K11+'Form 14a - SPP Office'!K12+'Form 14a - SPP Office'!K13</f>
        <v>1863568.79</v>
      </c>
      <c r="F12" s="5"/>
    </row>
    <row r="13" spans="1:6" s="26" customFormat="1">
      <c r="A13" s="58" t="s">
        <v>57</v>
      </c>
      <c r="B13" s="59"/>
      <c r="C13" s="58" t="s">
        <v>61</v>
      </c>
      <c r="D13" s="59"/>
      <c r="E13" s="41">
        <f>+'Form 14a - SPP Office'!K14+'Form 14a - SPP Office'!K15+'Form 14a - SPP Office'!K16+'Form 14a - SPP Office'!K22</f>
        <v>20810</v>
      </c>
      <c r="F13" s="5"/>
    </row>
    <row r="14" spans="1:6">
      <c r="A14" s="58" t="s">
        <v>49</v>
      </c>
      <c r="B14" s="59"/>
      <c r="C14" s="58" t="s">
        <v>59</v>
      </c>
      <c r="D14" s="59"/>
      <c r="E14" s="41">
        <f>'Form 14a - SPP Office'!K23+'Form 14a - SPP Office'!K24+'Form 14a - SPP Office'!K25</f>
        <v>296618</v>
      </c>
    </row>
    <row r="15" spans="1:6">
      <c r="A15" s="58" t="s">
        <v>50</v>
      </c>
      <c r="B15" s="59"/>
      <c r="C15" s="58" t="s">
        <v>60</v>
      </c>
      <c r="D15" s="59"/>
      <c r="E15" s="41">
        <f>+'Form 14a - SPP Office'!K17+'Form 14a - SPP Office'!K18+'Form 14a - SPP Office'!K19+'Form 14a - SPP Office'!K20+'Form 14a - SPP Office'!K21</f>
        <v>187170</v>
      </c>
    </row>
    <row r="16" spans="1:6">
      <c r="A16" s="58" t="s">
        <v>81</v>
      </c>
      <c r="B16" s="59"/>
      <c r="C16" s="58" t="s">
        <v>92</v>
      </c>
      <c r="D16" s="59"/>
      <c r="E16" s="41">
        <f>+'Form 14a - SPP Office'!K26+'Form 14a - SPP Office'!K27</f>
        <v>30300</v>
      </c>
    </row>
    <row r="17" spans="1:6">
      <c r="A17" s="58"/>
      <c r="B17" s="59"/>
      <c r="C17" s="58"/>
      <c r="D17" s="59"/>
      <c r="E17" s="41"/>
    </row>
    <row r="18" spans="1:6">
      <c r="A18" s="58"/>
      <c r="B18" s="59"/>
      <c r="C18" s="58"/>
      <c r="D18" s="59"/>
      <c r="E18" s="41"/>
    </row>
    <row r="19" spans="1:6">
      <c r="A19" s="58"/>
      <c r="B19" s="59"/>
      <c r="C19" s="58"/>
      <c r="D19" s="59"/>
      <c r="E19" s="41"/>
    </row>
    <row r="20" spans="1:6">
      <c r="A20" s="58"/>
      <c r="B20" s="59"/>
      <c r="C20" s="58"/>
      <c r="D20" s="59"/>
      <c r="E20" s="41"/>
    </row>
    <row r="21" spans="1:6">
      <c r="A21" s="58"/>
      <c r="B21" s="59"/>
      <c r="C21" s="58"/>
      <c r="D21" s="59"/>
      <c r="E21" s="41"/>
    </row>
    <row r="22" spans="1:6">
      <c r="A22" s="58"/>
      <c r="B22" s="59"/>
      <c r="C22" s="58"/>
      <c r="D22" s="59"/>
      <c r="E22" s="41"/>
    </row>
    <row r="23" spans="1:6">
      <c r="A23" s="58"/>
      <c r="B23" s="59"/>
      <c r="C23" s="58"/>
      <c r="D23" s="59"/>
      <c r="E23" s="41"/>
    </row>
    <row r="24" spans="1:6">
      <c r="A24" s="58"/>
      <c r="B24" s="59"/>
      <c r="C24" s="58"/>
      <c r="D24" s="59"/>
      <c r="E24" s="41"/>
    </row>
    <row r="25" spans="1:6">
      <c r="A25" s="58"/>
      <c r="B25" s="59"/>
      <c r="C25" s="58"/>
      <c r="D25" s="59"/>
      <c r="E25" s="9"/>
    </row>
    <row r="26" spans="1:6">
      <c r="A26" s="58"/>
      <c r="B26" s="59"/>
      <c r="C26" s="58"/>
      <c r="D26" s="59"/>
      <c r="E26" s="9"/>
    </row>
    <row r="27" spans="1:6">
      <c r="A27" s="58"/>
      <c r="B27" s="59"/>
      <c r="C27" s="58"/>
      <c r="D27" s="59"/>
      <c r="E27" s="9"/>
    </row>
    <row r="28" spans="1:6">
      <c r="A28" s="58"/>
      <c r="B28" s="59"/>
      <c r="C28" s="58"/>
      <c r="D28" s="59"/>
      <c r="E28" s="42">
        <f>SUM(E12:E27)</f>
        <v>2398466.79</v>
      </c>
    </row>
    <row r="29" spans="1:6">
      <c r="A29" s="10"/>
      <c r="B29" s="10"/>
      <c r="C29" s="10"/>
      <c r="D29" s="10"/>
      <c r="E29" s="10"/>
    </row>
    <row r="30" spans="1:6">
      <c r="A30" s="5" t="s">
        <v>39</v>
      </c>
      <c r="D30" s="70" t="s">
        <v>40</v>
      </c>
      <c r="E30" s="70"/>
    </row>
    <row r="31" spans="1:6" ht="21" customHeight="1"/>
    <row r="32" spans="1:6">
      <c r="A32" s="61" t="str">
        <f>'Form 14a - SPP Office'!B33</f>
        <v>JOSETTE RIANNE  R. ADA</v>
      </c>
      <c r="B32" s="61"/>
      <c r="D32" s="57" t="s">
        <v>58</v>
      </c>
      <c r="E32" s="57"/>
      <c r="F32" s="43"/>
    </row>
    <row r="33" spans="1:6">
      <c r="A33" s="60" t="s">
        <v>41</v>
      </c>
      <c r="B33" s="60"/>
      <c r="D33" s="60" t="s">
        <v>42</v>
      </c>
      <c r="E33" s="60"/>
      <c r="F33" s="44"/>
    </row>
  </sheetData>
  <sheetProtection formatCells="0" formatColumns="0" formatRows="0" insertColumns="0" insertRows="0" insertHyperlinks="0" deleteColumns="0" deleteRows="0" sort="0" autoFilter="0" pivotTables="0"/>
  <mergeCells count="43">
    <mergeCell ref="A11:B11"/>
    <mergeCell ref="A9:E10"/>
    <mergeCell ref="A3:E3"/>
    <mergeCell ref="D30:E30"/>
    <mergeCell ref="A14:B14"/>
    <mergeCell ref="A15:B15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12:B12"/>
    <mergeCell ref="C12:D12"/>
    <mergeCell ref="A24:B24"/>
    <mergeCell ref="A25:B25"/>
    <mergeCell ref="A28:B28"/>
    <mergeCell ref="A27:B27"/>
    <mergeCell ref="C11:D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3:B13"/>
    <mergeCell ref="C13:D13"/>
    <mergeCell ref="C23:D23"/>
    <mergeCell ref="C24:D24"/>
    <mergeCell ref="C25:D25"/>
    <mergeCell ref="C26:D26"/>
    <mergeCell ref="C27:D27"/>
    <mergeCell ref="C28:D28"/>
    <mergeCell ref="A33:B33"/>
    <mergeCell ref="D33:E33"/>
    <mergeCell ref="A32:B32"/>
    <mergeCell ref="D32:E3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14a - SPP Office</vt:lpstr>
      <vt:lpstr>Form 14b - SPP Summary</vt:lpstr>
      <vt:lpstr>'Form 14a - SPP Office'!Print_Area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2025-01-31T00:00:10Z</cp:lastPrinted>
  <dcterms:created xsi:type="dcterms:W3CDTF">2015-06-05T18:17:20Z</dcterms:created>
  <dcterms:modified xsi:type="dcterms:W3CDTF">2025-01-31T01:51:53Z</dcterms:modified>
  <cp:category/>
</cp:coreProperties>
</file>