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TO BACK UP (TORALDE)\Drive D\MENCHU FILES\SGLG2021\SGLG 2025\"/>
    </mc:Choice>
  </mc:AlternateContent>
  <bookViews>
    <workbookView xWindow="0" yWindow="0" windowWidth="16395" windowHeight="5370"/>
  </bookViews>
  <sheets>
    <sheet name="Form 3 - SRE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D50" i="1" l="1"/>
  <c r="F14" i="1" l="1"/>
  <c r="G62" i="1" l="1"/>
  <c r="G66" i="1" l="1"/>
  <c r="G65" i="1"/>
  <c r="G64" i="1"/>
  <c r="G58" i="1"/>
  <c r="G57" i="1"/>
  <c r="G55" i="1"/>
  <c r="G54" i="1"/>
  <c r="G53" i="1"/>
  <c r="G51" i="1"/>
  <c r="G49" i="1"/>
  <c r="G47" i="1"/>
  <c r="G46" i="1"/>
  <c r="G45" i="1"/>
  <c r="G43" i="1"/>
  <c r="G42" i="1"/>
  <c r="G41" i="1"/>
  <c r="G39" i="1"/>
  <c r="G36" i="1"/>
  <c r="G35" i="1"/>
  <c r="G34" i="1"/>
  <c r="G33" i="1"/>
  <c r="G32" i="1"/>
  <c r="G31" i="1"/>
  <c r="G30" i="1"/>
  <c r="G29" i="1"/>
  <c r="G28" i="1"/>
  <c r="G26" i="1"/>
  <c r="G25" i="1"/>
  <c r="G23" i="1"/>
  <c r="G22" i="1"/>
  <c r="G21" i="1"/>
  <c r="G20" i="1"/>
  <c r="G18" i="1"/>
  <c r="G17" i="1"/>
  <c r="G16" i="1"/>
  <c r="G15" i="1"/>
  <c r="G13" i="1"/>
  <c r="G12" i="1"/>
  <c r="G11" i="1"/>
  <c r="F56" i="1"/>
  <c r="E56" i="1"/>
  <c r="G56" i="1" s="1"/>
  <c r="D56" i="1"/>
  <c r="F52" i="1"/>
  <c r="F59" i="1" s="1"/>
  <c r="G59" i="1" s="1"/>
  <c r="E52" i="1"/>
  <c r="E60" i="1" s="1"/>
  <c r="D52" i="1"/>
  <c r="F48" i="1"/>
  <c r="F50" i="1" s="1"/>
  <c r="F44" i="1"/>
  <c r="E44" i="1"/>
  <c r="D44" i="1"/>
  <c r="D48" i="1" s="1"/>
  <c r="F40" i="1"/>
  <c r="E40" i="1"/>
  <c r="G40" i="1" s="1"/>
  <c r="D40" i="1"/>
  <c r="F37" i="1"/>
  <c r="E37" i="1"/>
  <c r="D37" i="1"/>
  <c r="F19" i="1"/>
  <c r="E19" i="1"/>
  <c r="G19" i="1" s="1"/>
  <c r="D19" i="1"/>
  <c r="F10" i="1"/>
  <c r="F9" i="1" s="1"/>
  <c r="F24" i="1" s="1"/>
  <c r="E10" i="1"/>
  <c r="E14" i="1"/>
  <c r="G14" i="1" s="1"/>
  <c r="D14" i="1"/>
  <c r="D10" i="1"/>
  <c r="D60" i="1" l="1"/>
  <c r="F60" i="1"/>
  <c r="G44" i="1"/>
  <c r="E48" i="1"/>
  <c r="G52" i="1"/>
  <c r="G37" i="1"/>
  <c r="G60" i="1"/>
  <c r="E9" i="1"/>
  <c r="E24" i="1" s="1"/>
  <c r="F27" i="1"/>
  <c r="F38" i="1" s="1"/>
  <c r="F61" i="1" s="1"/>
  <c r="F63" i="1" s="1"/>
  <c r="F67" i="1" s="1"/>
  <c r="G10" i="1"/>
  <c r="D9" i="1"/>
  <c r="D24" i="1" s="1"/>
  <c r="G48" i="1" l="1"/>
  <c r="E50" i="1"/>
  <c r="G50" i="1" s="1"/>
  <c r="D27" i="1"/>
  <c r="D38" i="1" s="1"/>
  <c r="D61" i="1" s="1"/>
  <c r="D63" i="1" s="1"/>
  <c r="D67" i="1" s="1"/>
  <c r="G9" i="1"/>
  <c r="E27" i="1"/>
  <c r="G24" i="1"/>
  <c r="G27" i="1" l="1"/>
  <c r="E38" i="1"/>
  <c r="G38" i="1" l="1"/>
  <c r="E61" i="1"/>
  <c r="E63" i="1" l="1"/>
  <c r="G61" i="1"/>
  <c r="E67" i="1" l="1"/>
  <c r="G67" i="1" s="1"/>
  <c r="G63" i="1"/>
</calcChain>
</file>

<file path=xl/sharedStrings.xml><?xml version="1.0" encoding="utf-8"?>
<sst xmlns="http://schemas.openxmlformats.org/spreadsheetml/2006/main" count="83" uniqueCount="83">
  <si>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</si>
  <si>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</si>
  <si>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</si>
  <si>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REGION VII - CENTRAL VISAYAS</t>
  </si>
  <si>
    <t>CALENDAR YEAR:</t>
  </si>
  <si>
    <t>PROVINCE:</t>
  </si>
  <si>
    <t>NEGROS ORIENTAL</t>
  </si>
  <si>
    <t xml:space="preserve">QUARTER/ </t>
  </si>
  <si>
    <t>CITY/MUNICIPALITY:</t>
  </si>
  <si>
    <t>CITY OF BAYAWAN (TULONG)</t>
  </si>
  <si>
    <t>PERIOD COVER:</t>
  </si>
  <si>
    <t>Particulars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</si>
  <si>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</si>
  <si>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</si>
  <si>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</si>
  <si>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</si>
  <si>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</si>
  <si>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</si>
  <si>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</si>
  <si>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</si>
  <si>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</si>
  <si>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Sevice/UserCharges (Service Income)</t>
  </si>
  <si>
    <t>Receipts from Economic Enterprises (Business Income)</t>
  </si>
  <si>
    <t>Other Receipts (Other General Income)</t>
  </si>
  <si>
    <t>EXTERNAL SOURCES</t>
  </si>
  <si>
    <t>Internal Revenue Allotment</t>
  </si>
  <si>
    <t>Other Shares from National Tax Collections</t>
  </si>
  <si>
    <t>Inter-Local Transfers</t>
  </si>
  <si>
    <t xml:space="preserve">Extraordinary Receipt/Grants/Donations/Aids </t>
  </si>
  <si>
    <t>ADD SUPPLEMENT BUDGET(UNAPPROPRIATED SURPLUS)</t>
  </si>
  <si>
    <t>FOR CURRENT OPERATING EXPENDITURES</t>
  </si>
  <si>
    <t>TOTAL AVAILABLE FOR CURRENT OPERATING EXPENDITURES</t>
  </si>
  <si>
    <t xml:space="preserve">LESS CURRENT OPERATING EXPENDITURES (PS + MOOE + FE) 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</si>
  <si>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</si>
  <si>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</si>
  <si>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</si>
  <si>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</si>
  <si>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</si>
  <si>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Scial Services and Social Welfare</t>
  </si>
  <si>
    <t>Economic Services</t>
  </si>
  <si>
    <t>Debt Service (FE) (InterestExpense &amp; Other Charges)</t>
  </si>
  <si>
    <t>TOTAL CURRENT OPERATING EXPENDITURES</t>
  </si>
  <si>
    <t>NET OPERATING INCOME (LOSS) FROM CURRENT OPERATIONS</t>
  </si>
  <si>
    <t>ADD:NON-INCOME RECEIPTS</t>
  </si>
  <si>
    <t>CAPITAL/INVESTENT RECEIPTS</t>
  </si>
  <si>
    <t>Proceeds from Sale of Assets</t>
  </si>
  <si>
    <t>Proceeds from Sale of Debt Securities of Other Entities</t>
  </si>
  <si>
    <t>Collection of loans Receivables</t>
  </si>
  <si>
    <t>RECEIPTS FROM  LOANS AND BORROWINGS (Payable)</t>
  </si>
  <si>
    <t>Acquisition of Loans</t>
  </si>
  <si>
    <t>Issuance of Bonds</t>
  </si>
  <si>
    <t>OTHER NON-INCOME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</si>
  <si>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</si>
  <si>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</si>
  <si>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</si>
  <si>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</si>
  <si>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</si>
  <si>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</si>
  <si>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</si>
  <si>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</si>
  <si>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</si>
  <si>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Retiremet/Redemption of Bonds/Debt Securities</t>
  </si>
  <si>
    <t>OTHER NON-OPERATING EXPENDITURES</t>
  </si>
  <si>
    <t>TOTAL NON-OPERATING EXPENDITIRES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</si>
  <si>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</si>
  <si>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</si>
  <si>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</si>
  <si>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</si>
  <si>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</si>
  <si>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ADD:ADVANCE PAYMET FR RPT</t>
  </si>
  <si>
    <t>FUND/CASH BALANCE, END</t>
  </si>
  <si>
    <t>Certified Correct:</t>
  </si>
  <si>
    <t>CAUTION:</t>
  </si>
  <si>
    <t>TO REDUCE THE RISK OF UPLOADING WRONG TEMPLATE FOR THIS DOCUMENT, DO NOT EDIT/DELETE THIS SHEET.</t>
  </si>
  <si>
    <t>FROM:</t>
  </si>
  <si>
    <t>FDPP TEAM</t>
  </si>
  <si>
    <t>v6</t>
  </si>
  <si>
    <t>TOTAL CURRENT OPERATING INCOME</t>
  </si>
  <si>
    <t>MA. RAYZA E. VILLARIN</t>
  </si>
  <si>
    <t>TOTAL NON-INCOME RECEIPTS</t>
  </si>
  <si>
    <t>City Treasurer</t>
  </si>
  <si>
    <t>Income/Target Budget Appropriations</t>
  </si>
  <si>
    <t>Regulatory Fees, Permits and Licenses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</si>
</sst>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>
    <font>
      <sz val="10"/>
      <color rgb="FF000000"/>
      <name val="Arial"/>
    </font>
    <font>
      <sz val="10"/>
      <color rgb="FF000000"/>
      <name val="SansSerif"/>
    </font>
    <font>
      <sz val="8"/>
      <color rgb="FF000000"/>
      <name val="SansSerif"/>
    </font>
    <font>
      <b/>
      <sz val="10"/>
      <color rgb="FF000000"/>
      <name val="Arial"/>
      <family val="2"/>
    </font>
    <font>
      <b/>
      <sz val="18"/>
      <color rgb="FFFF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1"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43" fontId="10" fillId="3" borderId="2" xfId="1" applyFont="1" applyFill="1" applyBorder="1"/>
    <xf numFmtId="43" fontId="11" fillId="3" borderId="1" xfId="1" applyFont="1" applyFill="1" applyBorder="1"/>
    <xf numFmtId="0" fontId="0" fillId="3" borderId="0" xfId="0" applyFill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horizontal="left" vertical="top" wrapText="1"/>
      <protection locked="0"/>
    </xf>
    <xf numFmtId="0" fontId="0" fillId="3" borderId="0" xfId="0" applyFill="1" applyProtection="1">
      <protection locked="0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1" fillId="3" borderId="0" xfId="0" applyFont="1" applyFill="1" applyAlignment="1" applyProtection="1">
      <alignment horizontal="left" vertical="top" shrinkToFi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 shrinkToFit="1"/>
    </xf>
    <xf numFmtId="0" fontId="3" fillId="3" borderId="0" xfId="0" applyFont="1" applyFill="1"/>
    <xf numFmtId="0" fontId="0" fillId="3" borderId="0" xfId="0" applyFill="1" applyAlignment="1">
      <alignment horizontal="left" vertical="center"/>
    </xf>
    <xf numFmtId="0" fontId="0" fillId="3" borderId="0" xfId="0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3" fillId="3" borderId="0" xfId="0" applyFont="1" applyFill="1" applyAlignment="1">
      <alignment horizontal="left" vertical="top" wrapText="1"/>
    </xf>
    <xf numFmtId="0" fontId="0" fillId="3" borderId="0" xfId="0" applyFill="1" applyAlignment="1" applyProtection="1">
      <alignment horizontal="left" vertical="top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3" fontId="3" fillId="3" borderId="2" xfId="1" applyFont="1" applyFill="1" applyBorder="1"/>
    <xf numFmtId="43" fontId="3" fillId="3" borderId="1" xfId="1" applyFont="1" applyFill="1" applyBorder="1"/>
    <xf numFmtId="0" fontId="3" fillId="3" borderId="0" xfId="0" applyFont="1" applyFill="1" applyProtection="1">
      <protection locked="0"/>
    </xf>
    <xf numFmtId="0" fontId="7" fillId="3" borderId="3" xfId="0" applyFont="1" applyFill="1" applyBorder="1" applyAlignment="1">
      <alignment shrinkToFit="1"/>
    </xf>
    <xf numFmtId="43" fontId="0" fillId="3" borderId="2" xfId="1" applyFont="1" applyFill="1" applyBorder="1"/>
    <xf numFmtId="43" fontId="0" fillId="3" borderId="1" xfId="1" applyFont="1" applyFill="1" applyBorder="1"/>
    <xf numFmtId="0" fontId="7" fillId="3" borderId="5" xfId="0" applyFont="1" applyFill="1" applyBorder="1" applyAlignment="1">
      <alignment shrinkToFit="1"/>
    </xf>
    <xf numFmtId="0" fontId="7" fillId="3" borderId="6" xfId="0" applyFont="1" applyFill="1" applyBorder="1" applyAlignment="1">
      <alignment shrinkToFit="1"/>
    </xf>
    <xf numFmtId="43" fontId="3" fillId="3" borderId="2" xfId="1" applyFont="1" applyFill="1" applyBorder="1" applyAlignment="1">
      <alignment shrinkToFit="1"/>
    </xf>
    <xf numFmtId="43" fontId="0" fillId="3" borderId="2" xfId="1" applyFont="1" applyFill="1" applyBorder="1" applyAlignment="1">
      <alignment shrinkToFit="1"/>
    </xf>
    <xf numFmtId="0" fontId="0" fillId="3" borderId="3" xfId="0" applyFill="1" applyBorder="1" applyAlignment="1">
      <alignment shrinkToFit="1"/>
    </xf>
    <xf numFmtId="0" fontId="0" fillId="3" borderId="6" xfId="0" applyFill="1" applyBorder="1" applyAlignment="1">
      <alignment shrinkToFit="1"/>
    </xf>
    <xf numFmtId="0" fontId="0" fillId="3" borderId="8" xfId="0" applyFill="1" applyBorder="1" applyAlignment="1">
      <alignment shrinkToFit="1"/>
    </xf>
    <xf numFmtId="0" fontId="0" fillId="3" borderId="2" xfId="0" applyFill="1" applyBorder="1" applyAlignment="1">
      <alignment shrinkToFit="1"/>
    </xf>
    <xf numFmtId="0" fontId="0" fillId="3" borderId="0" xfId="0" applyFill="1" applyBorder="1" applyAlignment="1" applyProtection="1">
      <alignment shrinkToFit="1"/>
      <protection locked="0"/>
    </xf>
    <xf numFmtId="0" fontId="0" fillId="3" borderId="7" xfId="0" applyFill="1" applyBorder="1" applyAlignment="1">
      <alignment shrinkToFit="1"/>
    </xf>
    <xf numFmtId="0" fontId="0" fillId="3" borderId="3" xfId="0" applyFill="1" applyBorder="1" applyAlignment="1" applyProtection="1">
      <alignment shrinkToFit="1"/>
      <protection locked="0"/>
    </xf>
    <xf numFmtId="0" fontId="0" fillId="3" borderId="4" xfId="0" applyFill="1" applyBorder="1" applyAlignment="1">
      <alignment shrinkToFit="1"/>
    </xf>
    <xf numFmtId="0" fontId="0" fillId="3" borderId="0" xfId="0" applyFill="1" applyAlignment="1" applyProtection="1">
      <alignment shrinkToFit="1"/>
      <protection locked="0"/>
    </xf>
    <xf numFmtId="43" fontId="3" fillId="3" borderId="9" xfId="1" applyFont="1" applyFill="1" applyBorder="1"/>
    <xf numFmtId="43" fontId="0" fillId="3" borderId="0" xfId="0" applyNumberFormat="1" applyFill="1" applyProtection="1">
      <protection locked="0"/>
    </xf>
    <xf numFmtId="43" fontId="3" fillId="3" borderId="2" xfId="0" applyNumberFormat="1" applyFont="1" applyFill="1" applyBorder="1"/>
    <xf numFmtId="43" fontId="7" fillId="3" borderId="2" xfId="1" applyFont="1" applyFill="1" applyBorder="1"/>
    <xf numFmtId="43" fontId="7" fillId="3" borderId="1" xfId="1" applyFont="1" applyFill="1" applyBorder="1"/>
    <xf numFmtId="0" fontId="3" fillId="3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0" fillId="3" borderId="8" xfId="0" applyFill="1" applyBorder="1" applyAlignment="1">
      <alignment horizontal="left" shrinkToFit="1"/>
    </xf>
    <xf numFmtId="0" fontId="0" fillId="3" borderId="2" xfId="0" applyFill="1" applyBorder="1" applyAlignment="1">
      <alignment horizontal="left" shrinkToFit="1"/>
    </xf>
    <xf numFmtId="0" fontId="3" fillId="3" borderId="3" xfId="0" applyFont="1" applyFill="1" applyBorder="1" applyAlignment="1">
      <alignment shrinkToFit="1"/>
    </xf>
    <xf numFmtId="0" fontId="3" fillId="3" borderId="8" xfId="0" applyFont="1" applyFill="1" applyBorder="1" applyAlignment="1">
      <alignment shrinkToFit="1"/>
    </xf>
    <xf numFmtId="0" fontId="3" fillId="3" borderId="2" xfId="0" applyFont="1" applyFill="1" applyBorder="1" applyAlignment="1">
      <alignment shrinkToFit="1"/>
    </xf>
    <xf numFmtId="0" fontId="9" fillId="3" borderId="0" xfId="0" applyFont="1" applyFill="1" applyBorder="1" applyAlignment="1">
      <alignment horizontal="center"/>
    </xf>
    <xf numFmtId="0" fontId="0" fillId="3" borderId="8" xfId="0" applyFill="1" applyBorder="1" applyAlignment="1">
      <alignment shrinkToFit="1"/>
    </xf>
    <xf numFmtId="0" fontId="0" fillId="3" borderId="2" xfId="0" applyFill="1" applyBorder="1" applyAlignment="1">
      <alignment shrinkToFit="1"/>
    </xf>
    <xf numFmtId="0" fontId="0" fillId="3" borderId="8" xfId="0" applyFill="1" applyBorder="1" applyAlignment="1" applyProtection="1">
      <alignment shrinkToFit="1"/>
      <protection locked="0"/>
    </xf>
    <xf numFmtId="0" fontId="0" fillId="3" borderId="2" xfId="0" applyFill="1" applyBorder="1" applyAlignment="1" applyProtection="1">
      <alignment shrinkToFit="1"/>
      <protection locked="0"/>
    </xf>
    <xf numFmtId="0" fontId="7" fillId="3" borderId="8" xfId="0" applyFont="1" applyFill="1" applyBorder="1" applyAlignment="1">
      <alignment shrinkToFit="1"/>
    </xf>
    <xf numFmtId="0" fontId="7" fillId="3" borderId="2" xfId="0" applyFont="1" applyFill="1" applyBorder="1" applyAlignment="1">
      <alignment shrinkToFit="1"/>
    </xf>
    <xf numFmtId="0" fontId="0" fillId="3" borderId="3" xfId="0" applyFill="1" applyBorder="1" applyAlignment="1">
      <alignment shrinkToFit="1"/>
    </xf>
    <xf numFmtId="0" fontId="7" fillId="3" borderId="8" xfId="0" applyFont="1" applyFill="1" applyBorder="1" applyAlignment="1" applyProtection="1">
      <alignment shrinkToFit="1"/>
      <protection locked="0"/>
    </xf>
    <xf numFmtId="0" fontId="7" fillId="3" borderId="2" xfId="0" applyFont="1" applyFill="1" applyBorder="1" applyAlignment="1" applyProtection="1">
      <alignment shrinkToFit="1"/>
      <protection locked="0"/>
    </xf>
    <xf numFmtId="0" fontId="7" fillId="3" borderId="3" xfId="0" applyFont="1" applyFill="1" applyBorder="1" applyAlignment="1">
      <alignment shrinkToFit="1"/>
    </xf>
    <xf numFmtId="0" fontId="0" fillId="3" borderId="3" xfId="0" applyFill="1" applyBorder="1" applyAlignment="1" applyProtection="1">
      <alignment shrinkToFit="1"/>
      <protection locked="0"/>
    </xf>
    <xf numFmtId="0" fontId="0" fillId="3" borderId="3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zoomScale="90" zoomScaleNormal="90" workbookViewId="0">
      <selection activeCell="I54" sqref="I54"/>
    </sheetView>
  </sheetViews>
  <sheetFormatPr defaultRowHeight="12.75"/>
  <cols>
    <col min="1" max="1" width="4.85546875" style="41" customWidth="1"/>
    <col min="2" max="2" width="19.7109375" style="41" customWidth="1"/>
    <col min="3" max="3" width="33.28515625" style="41" customWidth="1"/>
    <col min="4" max="7" width="21.5703125" style="7" customWidth="1"/>
    <col min="8" max="8" width="13" style="7" customWidth="1"/>
    <col min="9" max="9" width="16.85546875" style="7" customWidth="1"/>
    <col min="10" max="10" width="3" style="7" customWidth="1"/>
    <col min="11" max="12" width="8.85546875" style="7" hidden="1" customWidth="1"/>
    <col min="13" max="13" width="8.85546875" style="7" customWidth="1"/>
    <col min="14" max="16384" width="9.140625" style="8"/>
  </cols>
  <sheetData>
    <row r="1" spans="1:13" ht="50.25" customHeight="1">
      <c r="A1" s="48" t="s">
        <v>0</v>
      </c>
      <c r="B1" s="48"/>
      <c r="C1" s="48"/>
      <c r="D1" s="48"/>
      <c r="E1" s="48"/>
      <c r="F1" s="48"/>
      <c r="G1" s="48"/>
      <c r="H1" s="5"/>
      <c r="I1" s="6"/>
      <c r="J1" s="6"/>
      <c r="K1" s="6"/>
    </row>
    <row r="2" spans="1:13" ht="17.25" customHeight="1">
      <c r="A2" s="69" t="s">
        <v>1</v>
      </c>
      <c r="B2" s="69"/>
      <c r="C2" s="69"/>
      <c r="D2" s="69"/>
      <c r="E2" s="69"/>
      <c r="F2" s="69"/>
      <c r="G2" s="69"/>
      <c r="H2" s="9"/>
      <c r="I2" s="6"/>
      <c r="J2" s="6"/>
      <c r="K2" s="6"/>
    </row>
    <row r="3" spans="1:13" ht="11.25" customHeight="1">
      <c r="A3" s="10"/>
      <c r="B3" s="10"/>
      <c r="C3" s="10"/>
      <c r="D3" s="11"/>
      <c r="E3" s="11"/>
      <c r="F3" s="11"/>
      <c r="G3" s="11"/>
      <c r="H3" s="11"/>
      <c r="I3" s="6"/>
      <c r="J3" s="6"/>
      <c r="K3" s="6"/>
    </row>
    <row r="4" spans="1:13" ht="18.75" customHeight="1">
      <c r="A4" s="12"/>
      <c r="B4" s="12" t="s">
        <v>2</v>
      </c>
      <c r="C4" s="70" t="s">
        <v>3</v>
      </c>
      <c r="D4" s="70"/>
      <c r="E4" s="13" t="s">
        <v>4</v>
      </c>
      <c r="F4" s="14">
        <v>2025</v>
      </c>
      <c r="G4" s="15"/>
      <c r="H4" s="15"/>
      <c r="I4" s="6"/>
      <c r="J4" s="6"/>
      <c r="K4" s="6"/>
    </row>
    <row r="5" spans="1:13">
      <c r="A5" s="12"/>
      <c r="B5" s="12" t="s">
        <v>5</v>
      </c>
      <c r="C5" s="70" t="s">
        <v>6</v>
      </c>
      <c r="D5" s="70"/>
      <c r="E5" s="16" t="s">
        <v>7</v>
      </c>
      <c r="F5" s="70">
        <v>2</v>
      </c>
      <c r="G5" s="17"/>
      <c r="H5" s="15"/>
      <c r="I5" s="6"/>
      <c r="J5" s="6"/>
      <c r="K5" s="6"/>
    </row>
    <row r="6" spans="1:13" ht="17.25" customHeight="1">
      <c r="A6" s="12"/>
      <c r="B6" s="12" t="s">
        <v>8</v>
      </c>
      <c r="C6" s="70" t="s">
        <v>9</v>
      </c>
      <c r="D6" s="70"/>
      <c r="E6" s="18" t="s">
        <v>10</v>
      </c>
      <c r="F6" s="70"/>
      <c r="G6" s="17"/>
      <c r="H6" s="19"/>
      <c r="I6" s="6"/>
      <c r="J6" s="6"/>
      <c r="K6" s="6"/>
    </row>
    <row r="7" spans="1:13" ht="7.5" customHeight="1">
      <c r="A7" s="10"/>
      <c r="B7" s="10"/>
      <c r="C7" s="10"/>
      <c r="E7" s="20"/>
      <c r="F7" s="6"/>
      <c r="G7" s="6"/>
      <c r="H7" s="6"/>
      <c r="I7" s="6"/>
      <c r="J7" s="6"/>
      <c r="K7" s="6"/>
    </row>
    <row r="8" spans="1:13" ht="25.5">
      <c r="A8" s="66" t="s">
        <v>11</v>
      </c>
      <c r="B8" s="67"/>
      <c r="C8" s="68"/>
      <c r="D8" s="21" t="s">
        <v>81</v>
      </c>
      <c r="E8" s="22" t="s">
        <v>12</v>
      </c>
      <c r="F8" s="22" t="s">
        <v>13</v>
      </c>
      <c r="G8" s="22" t="s">
        <v>14</v>
      </c>
    </row>
    <row r="9" spans="1:13" s="13" customFormat="1" ht="15" customHeight="1">
      <c r="A9" s="51" t="s">
        <v>15</v>
      </c>
      <c r="B9" s="52"/>
      <c r="C9" s="53"/>
      <c r="D9" s="23">
        <f>D10+D14</f>
        <v>111666000</v>
      </c>
      <c r="E9" s="23">
        <f t="shared" ref="E9:F9" si="0">E10+E14</f>
        <v>76930440.629999995</v>
      </c>
      <c r="F9" s="23">
        <f t="shared" si="0"/>
        <v>12399673.619999999</v>
      </c>
      <c r="G9" s="24">
        <f>SUM(E9:F9)</f>
        <v>89330114.25</v>
      </c>
      <c r="H9" s="25"/>
      <c r="I9" s="25"/>
      <c r="J9" s="25"/>
      <c r="K9" s="25"/>
      <c r="L9" s="25"/>
      <c r="M9" s="25"/>
    </row>
    <row r="10" spans="1:13" s="13" customFormat="1" ht="15" customHeight="1">
      <c r="A10" s="51" t="s">
        <v>16</v>
      </c>
      <c r="B10" s="52"/>
      <c r="C10" s="53"/>
      <c r="D10" s="23">
        <f>D11+D12+D13</f>
        <v>67242000</v>
      </c>
      <c r="E10" s="23">
        <f t="shared" ref="E10:F10" si="1">E11+E12+E13</f>
        <v>45125462.970000006</v>
      </c>
      <c r="F10" s="23">
        <f t="shared" si="1"/>
        <v>12388941.59</v>
      </c>
      <c r="G10" s="24">
        <f t="shared" ref="G10:G67" si="2">SUM(E10:F10)</f>
        <v>57514404.560000002</v>
      </c>
      <c r="H10" s="25"/>
      <c r="I10" s="25"/>
      <c r="J10" s="25"/>
      <c r="K10" s="25"/>
      <c r="L10" s="25"/>
      <c r="M10" s="25"/>
    </row>
    <row r="11" spans="1:13" ht="15" customHeight="1">
      <c r="A11" s="26"/>
      <c r="B11" s="59" t="s">
        <v>17</v>
      </c>
      <c r="C11" s="60"/>
      <c r="D11" s="27">
        <v>24900000</v>
      </c>
      <c r="E11" s="28">
        <v>8885483.6099999994</v>
      </c>
      <c r="F11" s="28">
        <v>12388941.59</v>
      </c>
      <c r="G11" s="24">
        <f t="shared" si="2"/>
        <v>21274425.199999999</v>
      </c>
    </row>
    <row r="12" spans="1:13" ht="15" customHeight="1">
      <c r="A12" s="26"/>
      <c r="B12" s="59" t="s">
        <v>18</v>
      </c>
      <c r="C12" s="60"/>
      <c r="D12" s="27">
        <v>37632000</v>
      </c>
      <c r="E12" s="28">
        <v>32880161.84</v>
      </c>
      <c r="F12" s="28">
        <v>0</v>
      </c>
      <c r="G12" s="24">
        <f t="shared" si="2"/>
        <v>32880161.84</v>
      </c>
    </row>
    <row r="13" spans="1:13" ht="15" customHeight="1">
      <c r="A13" s="29"/>
      <c r="B13" s="59" t="s">
        <v>19</v>
      </c>
      <c r="C13" s="60"/>
      <c r="D13" s="27">
        <v>4710000</v>
      </c>
      <c r="E13" s="28">
        <v>3359817.52</v>
      </c>
      <c r="F13" s="28">
        <v>0</v>
      </c>
      <c r="G13" s="24">
        <f t="shared" si="2"/>
        <v>3359817.52</v>
      </c>
    </row>
    <row r="14" spans="1:13" s="13" customFormat="1" ht="15" customHeight="1">
      <c r="A14" s="51" t="s">
        <v>20</v>
      </c>
      <c r="B14" s="52"/>
      <c r="C14" s="53"/>
      <c r="D14" s="23">
        <f>D15+D16+D17+D18</f>
        <v>44424000</v>
      </c>
      <c r="E14" s="23">
        <f t="shared" ref="E14:F14" si="3">E15+E16+E17+E18</f>
        <v>31804977.659999996</v>
      </c>
      <c r="F14" s="23">
        <f t="shared" si="3"/>
        <v>10732.03</v>
      </c>
      <c r="G14" s="24">
        <f t="shared" si="2"/>
        <v>31815709.689999998</v>
      </c>
      <c r="H14" s="25"/>
      <c r="I14" s="25"/>
      <c r="J14" s="25"/>
      <c r="K14" s="25"/>
      <c r="L14" s="25"/>
      <c r="M14" s="25"/>
    </row>
    <row r="15" spans="1:13" ht="15" customHeight="1">
      <c r="A15" s="29"/>
      <c r="B15" s="59" t="s">
        <v>82</v>
      </c>
      <c r="C15" s="60"/>
      <c r="D15" s="27">
        <v>10430000</v>
      </c>
      <c r="E15" s="28">
        <v>7079165.2300000004</v>
      </c>
      <c r="F15" s="28">
        <v>0</v>
      </c>
      <c r="G15" s="24">
        <f t="shared" si="2"/>
        <v>7079165.2300000004</v>
      </c>
    </row>
    <row r="16" spans="1:13" ht="15" customHeight="1">
      <c r="A16" s="29"/>
      <c r="B16" s="59" t="s">
        <v>21</v>
      </c>
      <c r="C16" s="60"/>
      <c r="D16" s="27">
        <v>15454000</v>
      </c>
      <c r="E16" s="28">
        <v>15366165.310000001</v>
      </c>
      <c r="F16" s="28">
        <v>0</v>
      </c>
      <c r="G16" s="24">
        <f t="shared" si="2"/>
        <v>15366165.310000001</v>
      </c>
    </row>
    <row r="17" spans="1:13" ht="15" customHeight="1">
      <c r="A17" s="26"/>
      <c r="B17" s="59" t="s">
        <v>22</v>
      </c>
      <c r="C17" s="60"/>
      <c r="D17" s="27">
        <v>13900000</v>
      </c>
      <c r="E17" s="28">
        <v>6820239.5800000001</v>
      </c>
      <c r="F17" s="28">
        <v>10732.03</v>
      </c>
      <c r="G17" s="24">
        <f t="shared" si="2"/>
        <v>6830971.6100000003</v>
      </c>
    </row>
    <row r="18" spans="1:13" ht="15" customHeight="1">
      <c r="A18" s="30"/>
      <c r="B18" s="62" t="s">
        <v>23</v>
      </c>
      <c r="C18" s="63"/>
      <c r="D18" s="27">
        <v>4640000</v>
      </c>
      <c r="E18" s="28">
        <v>2539407.54</v>
      </c>
      <c r="F18" s="28">
        <v>0</v>
      </c>
      <c r="G18" s="24">
        <f t="shared" si="2"/>
        <v>2539407.54</v>
      </c>
    </row>
    <row r="19" spans="1:13" s="13" customFormat="1" ht="15" customHeight="1">
      <c r="A19" s="51" t="s">
        <v>24</v>
      </c>
      <c r="B19" s="52"/>
      <c r="C19" s="53"/>
      <c r="D19" s="23">
        <f>D20+D21+D22+D23</f>
        <v>1786950885</v>
      </c>
      <c r="E19" s="3">
        <f t="shared" ref="E19:F19" si="4">E20+E21+E22+E23</f>
        <v>893475444</v>
      </c>
      <c r="F19" s="23">
        <f t="shared" si="4"/>
        <v>0</v>
      </c>
      <c r="G19" s="24">
        <f t="shared" si="2"/>
        <v>893475444</v>
      </c>
      <c r="H19" s="25"/>
      <c r="I19" s="25"/>
      <c r="J19" s="25"/>
      <c r="K19" s="25"/>
      <c r="L19" s="25"/>
      <c r="M19" s="25"/>
    </row>
    <row r="20" spans="1:13" ht="15" customHeight="1">
      <c r="A20" s="30"/>
      <c r="B20" s="62" t="s">
        <v>25</v>
      </c>
      <c r="C20" s="63"/>
      <c r="D20" s="27">
        <v>1786950885</v>
      </c>
      <c r="E20" s="4">
        <v>893475444</v>
      </c>
      <c r="F20" s="28">
        <v>0</v>
      </c>
      <c r="G20" s="24">
        <f t="shared" si="2"/>
        <v>893475444</v>
      </c>
    </row>
    <row r="21" spans="1:13" ht="15" customHeight="1">
      <c r="A21" s="26"/>
      <c r="B21" s="59" t="s">
        <v>26</v>
      </c>
      <c r="C21" s="60"/>
      <c r="D21" s="27">
        <v>0</v>
      </c>
      <c r="E21" s="28">
        <v>0</v>
      </c>
      <c r="F21" s="28">
        <v>0</v>
      </c>
      <c r="G21" s="24">
        <f t="shared" si="2"/>
        <v>0</v>
      </c>
    </row>
    <row r="22" spans="1:13" ht="15" customHeight="1">
      <c r="A22" s="30"/>
      <c r="B22" s="62" t="s">
        <v>27</v>
      </c>
      <c r="C22" s="63"/>
      <c r="D22" s="27">
        <v>0</v>
      </c>
      <c r="E22" s="28">
        <v>0</v>
      </c>
      <c r="F22" s="28">
        <v>0</v>
      </c>
      <c r="G22" s="24">
        <f t="shared" si="2"/>
        <v>0</v>
      </c>
    </row>
    <row r="23" spans="1:13" ht="15" customHeight="1">
      <c r="A23" s="26"/>
      <c r="B23" s="59" t="s">
        <v>28</v>
      </c>
      <c r="C23" s="60"/>
      <c r="D23" s="27">
        <v>0</v>
      </c>
      <c r="E23" s="28">
        <v>0</v>
      </c>
      <c r="F23" s="28">
        <v>0</v>
      </c>
      <c r="G23" s="24">
        <f t="shared" si="2"/>
        <v>0</v>
      </c>
    </row>
    <row r="24" spans="1:13" s="13" customFormat="1" ht="15" customHeight="1">
      <c r="A24" s="51" t="s">
        <v>77</v>
      </c>
      <c r="B24" s="52"/>
      <c r="C24" s="53"/>
      <c r="D24" s="31">
        <f>D9+D19</f>
        <v>1898616885</v>
      </c>
      <c r="E24" s="31">
        <f>E9+E19</f>
        <v>970405884.63</v>
      </c>
      <c r="F24" s="31">
        <f t="shared" ref="F24" si="5">F9+F19</f>
        <v>12399673.619999999</v>
      </c>
      <c r="G24" s="24">
        <f t="shared" si="2"/>
        <v>982805558.25</v>
      </c>
      <c r="H24" s="25"/>
      <c r="I24" s="25"/>
      <c r="J24" s="25"/>
      <c r="K24" s="25"/>
      <c r="L24" s="25"/>
      <c r="M24" s="25"/>
    </row>
    <row r="25" spans="1:13" ht="15" customHeight="1">
      <c r="A25" s="64" t="s">
        <v>29</v>
      </c>
      <c r="B25" s="59"/>
      <c r="C25" s="60"/>
      <c r="D25" s="32">
        <v>105245236.56999999</v>
      </c>
      <c r="E25" s="28">
        <v>0</v>
      </c>
      <c r="F25" s="28">
        <v>0</v>
      </c>
      <c r="G25" s="24">
        <f t="shared" si="2"/>
        <v>0</v>
      </c>
    </row>
    <row r="26" spans="1:13" ht="15" customHeight="1">
      <c r="A26" s="61" t="s">
        <v>30</v>
      </c>
      <c r="B26" s="55"/>
      <c r="C26" s="56"/>
      <c r="D26" s="32"/>
      <c r="E26" s="28"/>
      <c r="F26" s="28"/>
      <c r="G26" s="24">
        <f t="shared" si="2"/>
        <v>0</v>
      </c>
    </row>
    <row r="27" spans="1:13" ht="15" customHeight="1">
      <c r="A27" s="61" t="s">
        <v>31</v>
      </c>
      <c r="B27" s="55"/>
      <c r="C27" s="56"/>
      <c r="D27" s="31">
        <f>D24+D25</f>
        <v>2003862121.5699999</v>
      </c>
      <c r="E27" s="31">
        <f t="shared" ref="E27:F27" si="6">E24</f>
        <v>970405884.63</v>
      </c>
      <c r="F27" s="31">
        <f t="shared" si="6"/>
        <v>12399673.619999999</v>
      </c>
      <c r="G27" s="24">
        <f t="shared" si="2"/>
        <v>982805558.25</v>
      </c>
    </row>
    <row r="28" spans="1:13" ht="15" customHeight="1">
      <c r="A28" s="61" t="s">
        <v>32</v>
      </c>
      <c r="B28" s="55"/>
      <c r="C28" s="56"/>
      <c r="D28" s="32"/>
      <c r="E28" s="28"/>
      <c r="F28" s="28"/>
      <c r="G28" s="24">
        <f t="shared" si="2"/>
        <v>0</v>
      </c>
    </row>
    <row r="29" spans="1:13" ht="15" customHeight="1">
      <c r="A29" s="33"/>
      <c r="B29" s="55" t="s">
        <v>33</v>
      </c>
      <c r="C29" s="56"/>
      <c r="D29" s="27">
        <v>822130512.75</v>
      </c>
      <c r="E29" s="28">
        <v>300235573.17000002</v>
      </c>
      <c r="F29" s="28">
        <v>0</v>
      </c>
      <c r="G29" s="24">
        <f t="shared" si="2"/>
        <v>300235573.17000002</v>
      </c>
    </row>
    <row r="30" spans="1:13" ht="15" customHeight="1">
      <c r="A30" s="34"/>
      <c r="B30" s="57" t="s">
        <v>34</v>
      </c>
      <c r="C30" s="58"/>
      <c r="D30" s="27">
        <v>43723201.710000001</v>
      </c>
      <c r="E30" s="28">
        <v>1927444.72</v>
      </c>
      <c r="F30" s="28">
        <v>27687636.370000001</v>
      </c>
      <c r="G30" s="24">
        <f t="shared" si="2"/>
        <v>29615081.09</v>
      </c>
    </row>
    <row r="31" spans="1:13" ht="15" customHeight="1">
      <c r="A31" s="33"/>
      <c r="B31" s="55" t="s">
        <v>35</v>
      </c>
      <c r="C31" s="56"/>
      <c r="D31" s="27">
        <v>114773914</v>
      </c>
      <c r="E31" s="28">
        <v>37776297.600000001</v>
      </c>
      <c r="F31" s="28">
        <v>0</v>
      </c>
      <c r="G31" s="24">
        <f t="shared" si="2"/>
        <v>37776297.600000001</v>
      </c>
    </row>
    <row r="32" spans="1:13" ht="15" customHeight="1">
      <c r="A32" s="34"/>
      <c r="B32" s="57" t="s">
        <v>36</v>
      </c>
      <c r="C32" s="58"/>
      <c r="D32" s="27">
        <v>0</v>
      </c>
      <c r="E32" s="28">
        <v>0</v>
      </c>
      <c r="F32" s="28">
        <v>0</v>
      </c>
      <c r="G32" s="24">
        <f t="shared" si="2"/>
        <v>0</v>
      </c>
    </row>
    <row r="33" spans="1:13" ht="15" customHeight="1">
      <c r="A33" s="33"/>
      <c r="B33" s="55" t="s">
        <v>37</v>
      </c>
      <c r="C33" s="56"/>
      <c r="D33" s="27">
        <v>0</v>
      </c>
      <c r="E33" s="28">
        <v>0</v>
      </c>
      <c r="F33" s="28">
        <v>0</v>
      </c>
      <c r="G33" s="24">
        <f t="shared" si="2"/>
        <v>0</v>
      </c>
    </row>
    <row r="34" spans="1:13" ht="15" customHeight="1">
      <c r="A34" s="34"/>
      <c r="B34" s="57" t="s">
        <v>38</v>
      </c>
      <c r="C34" s="58"/>
      <c r="D34" s="27">
        <v>104787447.28</v>
      </c>
      <c r="E34" s="28">
        <v>36298690.590000004</v>
      </c>
      <c r="F34" s="28">
        <v>0</v>
      </c>
      <c r="G34" s="24">
        <f t="shared" si="2"/>
        <v>36298690.590000004</v>
      </c>
    </row>
    <row r="35" spans="1:13" ht="15" customHeight="1">
      <c r="A35" s="33"/>
      <c r="B35" s="55" t="s">
        <v>39</v>
      </c>
      <c r="C35" s="56"/>
      <c r="D35" s="27">
        <v>435424980.97000003</v>
      </c>
      <c r="E35" s="28">
        <v>114179698.97</v>
      </c>
      <c r="F35" s="28">
        <v>0</v>
      </c>
      <c r="G35" s="24">
        <f t="shared" si="2"/>
        <v>114179698.97</v>
      </c>
    </row>
    <row r="36" spans="1:13" ht="15" customHeight="1">
      <c r="A36" s="34"/>
      <c r="B36" s="57" t="s">
        <v>40</v>
      </c>
      <c r="C36" s="58"/>
      <c r="D36" s="27">
        <v>40510131.960000001</v>
      </c>
      <c r="E36" s="28">
        <v>24534463.68</v>
      </c>
      <c r="F36" s="28">
        <v>0</v>
      </c>
      <c r="G36" s="24">
        <f t="shared" si="2"/>
        <v>24534463.68</v>
      </c>
    </row>
    <row r="37" spans="1:13" s="13" customFormat="1" ht="15" customHeight="1">
      <c r="A37" s="51" t="s">
        <v>41</v>
      </c>
      <c r="B37" s="52"/>
      <c r="C37" s="53"/>
      <c r="D37" s="23">
        <f>D29+D30+D31+D32+D33+D34+D35+D36</f>
        <v>1561350188.6700001</v>
      </c>
      <c r="E37" s="23">
        <f t="shared" ref="E37:F37" si="7">E29+E30+E31+E32+E33+E34+E35+E36</f>
        <v>514952168.73000008</v>
      </c>
      <c r="F37" s="23">
        <f t="shared" si="7"/>
        <v>27687636.370000001</v>
      </c>
      <c r="G37" s="24">
        <f t="shared" si="2"/>
        <v>542639805.10000002</v>
      </c>
      <c r="H37" s="25"/>
      <c r="I37" s="25"/>
      <c r="J37" s="25"/>
      <c r="K37" s="25"/>
      <c r="L37" s="25"/>
      <c r="M37" s="25"/>
    </row>
    <row r="38" spans="1:13" ht="15" customHeight="1">
      <c r="A38" s="61" t="s">
        <v>42</v>
      </c>
      <c r="B38" s="55"/>
      <c r="C38" s="56"/>
      <c r="D38" s="27">
        <f>D27-D37</f>
        <v>442511932.89999986</v>
      </c>
      <c r="E38" s="27">
        <f t="shared" ref="E38:F38" si="8">E27-E37</f>
        <v>455453715.89999992</v>
      </c>
      <c r="F38" s="27">
        <f t="shared" si="8"/>
        <v>-15287962.750000002</v>
      </c>
      <c r="G38" s="24">
        <f>SUM(E38:F38)</f>
        <v>440165753.14999992</v>
      </c>
    </row>
    <row r="39" spans="1:13" ht="15" customHeight="1">
      <c r="A39" s="61" t="s">
        <v>43</v>
      </c>
      <c r="B39" s="55"/>
      <c r="C39" s="56"/>
      <c r="D39" s="27"/>
      <c r="E39" s="28"/>
      <c r="F39" s="28"/>
      <c r="G39" s="24">
        <f t="shared" si="2"/>
        <v>0</v>
      </c>
    </row>
    <row r="40" spans="1:13" s="13" customFormat="1" ht="15" customHeight="1">
      <c r="A40" s="51" t="s">
        <v>44</v>
      </c>
      <c r="B40" s="52"/>
      <c r="C40" s="53"/>
      <c r="D40" s="23">
        <f>D41+D42+D43</f>
        <v>0</v>
      </c>
      <c r="E40" s="23">
        <f t="shared" ref="E40:F40" si="9">E41+E42+E43</f>
        <v>0</v>
      </c>
      <c r="F40" s="23">
        <f t="shared" si="9"/>
        <v>0</v>
      </c>
      <c r="G40" s="24">
        <f t="shared" si="2"/>
        <v>0</v>
      </c>
      <c r="H40" s="25"/>
      <c r="I40" s="25"/>
      <c r="J40" s="25"/>
      <c r="K40" s="25"/>
      <c r="L40" s="25"/>
      <c r="M40" s="25"/>
    </row>
    <row r="41" spans="1:13" ht="15" customHeight="1">
      <c r="A41" s="33"/>
      <c r="B41" s="55" t="s">
        <v>45</v>
      </c>
      <c r="C41" s="56"/>
      <c r="D41" s="27">
        <v>0</v>
      </c>
      <c r="E41" s="28">
        <v>0</v>
      </c>
      <c r="F41" s="28">
        <v>0</v>
      </c>
      <c r="G41" s="24">
        <f t="shared" si="2"/>
        <v>0</v>
      </c>
    </row>
    <row r="42" spans="1:13" ht="15" customHeight="1">
      <c r="A42" s="34"/>
      <c r="B42" s="57" t="s">
        <v>46</v>
      </c>
      <c r="C42" s="58"/>
      <c r="D42" s="27">
        <v>0</v>
      </c>
      <c r="E42" s="28">
        <v>0</v>
      </c>
      <c r="F42" s="28">
        <v>0</v>
      </c>
      <c r="G42" s="24">
        <f t="shared" si="2"/>
        <v>0</v>
      </c>
    </row>
    <row r="43" spans="1:13" ht="15" customHeight="1">
      <c r="A43" s="33"/>
      <c r="B43" s="55" t="s">
        <v>47</v>
      </c>
      <c r="C43" s="56"/>
      <c r="D43" s="27">
        <v>0</v>
      </c>
      <c r="E43" s="28">
        <v>0</v>
      </c>
      <c r="F43" s="28">
        <v>0</v>
      </c>
      <c r="G43" s="24">
        <f t="shared" si="2"/>
        <v>0</v>
      </c>
    </row>
    <row r="44" spans="1:13" s="13" customFormat="1" ht="15" customHeight="1">
      <c r="A44" s="51" t="s">
        <v>48</v>
      </c>
      <c r="B44" s="52"/>
      <c r="C44" s="53"/>
      <c r="D44" s="23">
        <f>D45+D46</f>
        <v>800000000</v>
      </c>
      <c r="E44" s="23">
        <f t="shared" ref="E44:F44" si="10">E45+E46</f>
        <v>266549886.69999999</v>
      </c>
      <c r="F44" s="23">
        <f t="shared" si="10"/>
        <v>0</v>
      </c>
      <c r="G44" s="24">
        <f t="shared" si="2"/>
        <v>266549886.69999999</v>
      </c>
      <c r="H44" s="25"/>
      <c r="I44" s="25"/>
      <c r="J44" s="25"/>
      <c r="K44" s="25"/>
      <c r="L44" s="25"/>
      <c r="M44" s="25"/>
    </row>
    <row r="45" spans="1:13" ht="15" customHeight="1">
      <c r="A45" s="33"/>
      <c r="B45" s="35" t="s">
        <v>49</v>
      </c>
      <c r="C45" s="36"/>
      <c r="D45" s="27">
        <v>800000000</v>
      </c>
      <c r="E45" s="28">
        <v>266549886.69999999</v>
      </c>
      <c r="F45" s="28">
        <v>0</v>
      </c>
      <c r="G45" s="24">
        <f t="shared" si="2"/>
        <v>266549886.69999999</v>
      </c>
    </row>
    <row r="46" spans="1:13" ht="15" customHeight="1">
      <c r="A46" s="34"/>
      <c r="B46" s="37" t="s">
        <v>50</v>
      </c>
      <c r="C46" s="38"/>
      <c r="D46" s="27">
        <v>0</v>
      </c>
      <c r="E46" s="28">
        <v>0</v>
      </c>
      <c r="F46" s="28">
        <v>0</v>
      </c>
      <c r="G46" s="24">
        <f t="shared" si="2"/>
        <v>0</v>
      </c>
    </row>
    <row r="47" spans="1:13" s="13" customFormat="1" ht="15" customHeight="1">
      <c r="A47" s="51" t="s">
        <v>51</v>
      </c>
      <c r="B47" s="52"/>
      <c r="C47" s="53"/>
      <c r="D47" s="23">
        <v>900000</v>
      </c>
      <c r="E47" s="24">
        <v>24389957.120000001</v>
      </c>
      <c r="F47" s="24">
        <v>0</v>
      </c>
      <c r="G47" s="24">
        <f t="shared" si="2"/>
        <v>24389957.120000001</v>
      </c>
      <c r="H47" s="25"/>
      <c r="I47" s="25"/>
      <c r="J47" s="25"/>
      <c r="K47" s="25"/>
      <c r="L47" s="25"/>
      <c r="M47" s="25"/>
    </row>
    <row r="48" spans="1:13" s="13" customFormat="1" ht="15" customHeight="1">
      <c r="A48" s="51" t="s">
        <v>79</v>
      </c>
      <c r="B48" s="52"/>
      <c r="C48" s="53"/>
      <c r="D48" s="23">
        <f>D44+D47</f>
        <v>800900000</v>
      </c>
      <c r="E48" s="23">
        <f>E44+E47</f>
        <v>290939843.81999999</v>
      </c>
      <c r="F48" s="23">
        <f t="shared" ref="F48" si="11">F47</f>
        <v>0</v>
      </c>
      <c r="G48" s="24">
        <f t="shared" si="2"/>
        <v>290939843.81999999</v>
      </c>
      <c r="H48" s="25"/>
      <c r="I48" s="25"/>
      <c r="J48" s="25"/>
      <c r="K48" s="25"/>
      <c r="L48" s="25"/>
      <c r="M48" s="25"/>
    </row>
    <row r="49" spans="1:13" ht="15" customHeight="1">
      <c r="A49" s="61" t="s">
        <v>52</v>
      </c>
      <c r="B49" s="55"/>
      <c r="C49" s="56"/>
      <c r="D49" s="27">
        <v>2730517.81</v>
      </c>
      <c r="E49" s="28">
        <v>0</v>
      </c>
      <c r="F49" s="28">
        <v>0</v>
      </c>
      <c r="G49" s="24">
        <f t="shared" si="2"/>
        <v>0</v>
      </c>
    </row>
    <row r="50" spans="1:13" ht="15" customHeight="1">
      <c r="A50" s="61" t="s">
        <v>53</v>
      </c>
      <c r="B50" s="55"/>
      <c r="C50" s="56"/>
      <c r="D50" s="23">
        <f>D48+D49</f>
        <v>803630517.80999994</v>
      </c>
      <c r="E50" s="23">
        <f>E48+E49</f>
        <v>290939843.81999999</v>
      </c>
      <c r="F50" s="27">
        <f t="shared" ref="F50" si="12">F48</f>
        <v>0</v>
      </c>
      <c r="G50" s="24">
        <f>SUM(E50:F50)</f>
        <v>290939843.81999999</v>
      </c>
    </row>
    <row r="51" spans="1:13" ht="15" customHeight="1">
      <c r="A51" s="61" t="s">
        <v>54</v>
      </c>
      <c r="B51" s="55"/>
      <c r="C51" s="56"/>
      <c r="D51" s="27"/>
      <c r="E51" s="28"/>
      <c r="F51" s="28"/>
      <c r="G51" s="24">
        <f t="shared" si="2"/>
        <v>0</v>
      </c>
    </row>
    <row r="52" spans="1:13" s="13" customFormat="1" ht="15" customHeight="1">
      <c r="A52" s="51" t="s">
        <v>55</v>
      </c>
      <c r="B52" s="52"/>
      <c r="C52" s="53"/>
      <c r="D52" s="23">
        <f>D53+D54+D55</f>
        <v>1213340653.28</v>
      </c>
      <c r="E52" s="23">
        <f t="shared" ref="E52:F52" si="13">E53+E54+E55</f>
        <v>35787122.409999996</v>
      </c>
      <c r="F52" s="23">
        <f t="shared" si="13"/>
        <v>0</v>
      </c>
      <c r="G52" s="24">
        <f t="shared" si="2"/>
        <v>35787122.409999996</v>
      </c>
      <c r="H52" s="25"/>
      <c r="I52" s="25"/>
      <c r="J52" s="25"/>
      <c r="K52" s="25"/>
      <c r="L52" s="25"/>
      <c r="M52" s="25"/>
    </row>
    <row r="53" spans="1:13" ht="15" customHeight="1">
      <c r="A53" s="39"/>
      <c r="B53" s="49" t="s">
        <v>56</v>
      </c>
      <c r="C53" s="50"/>
      <c r="D53" s="27">
        <v>1213340653.28</v>
      </c>
      <c r="E53" s="28">
        <v>35787122.409999996</v>
      </c>
      <c r="F53" s="28">
        <v>0</v>
      </c>
      <c r="G53" s="24">
        <f t="shared" si="2"/>
        <v>35787122.409999996</v>
      </c>
    </row>
    <row r="54" spans="1:13" ht="15" customHeight="1">
      <c r="A54" s="33"/>
      <c r="B54" s="55" t="s">
        <v>57</v>
      </c>
      <c r="C54" s="56"/>
      <c r="D54" s="27">
        <v>0</v>
      </c>
      <c r="E54" s="28">
        <v>0</v>
      </c>
      <c r="F54" s="28">
        <v>0</v>
      </c>
      <c r="G54" s="24">
        <f t="shared" si="2"/>
        <v>0</v>
      </c>
    </row>
    <row r="55" spans="1:13" ht="15" customHeight="1">
      <c r="A55" s="40"/>
      <c r="B55" s="55" t="s">
        <v>58</v>
      </c>
      <c r="C55" s="56"/>
      <c r="D55" s="27">
        <v>0</v>
      </c>
      <c r="E55" s="28">
        <v>0</v>
      </c>
      <c r="F55" s="28">
        <v>0</v>
      </c>
      <c r="G55" s="24">
        <f t="shared" si="2"/>
        <v>0</v>
      </c>
    </row>
    <row r="56" spans="1:13" s="13" customFormat="1" ht="15" customHeight="1">
      <c r="A56" s="51" t="s">
        <v>59</v>
      </c>
      <c r="B56" s="52"/>
      <c r="C56" s="53"/>
      <c r="D56" s="23">
        <f>D57+D58</f>
        <v>66270045.039999999</v>
      </c>
      <c r="E56" s="23">
        <f t="shared" ref="E56:F56" si="14">E57+E58</f>
        <v>60270045.039999999</v>
      </c>
      <c r="F56" s="23">
        <f t="shared" si="14"/>
        <v>0</v>
      </c>
      <c r="G56" s="24">
        <f t="shared" si="2"/>
        <v>60270045.039999999</v>
      </c>
      <c r="H56" s="25"/>
      <c r="I56" s="25"/>
      <c r="J56" s="25"/>
      <c r="K56" s="25"/>
      <c r="L56" s="25"/>
      <c r="M56" s="25"/>
    </row>
    <row r="57" spans="1:13" ht="15" customHeight="1">
      <c r="A57" s="40"/>
      <c r="B57" s="55" t="s">
        <v>60</v>
      </c>
      <c r="C57" s="56"/>
      <c r="D57" s="27">
        <v>66270045.039999999</v>
      </c>
      <c r="E57" s="28">
        <v>60270045.039999999</v>
      </c>
      <c r="F57" s="28">
        <v>0</v>
      </c>
      <c r="G57" s="24">
        <f t="shared" si="2"/>
        <v>60270045.039999999</v>
      </c>
    </row>
    <row r="58" spans="1:13" ht="15" customHeight="1">
      <c r="A58" s="33"/>
      <c r="B58" s="55" t="s">
        <v>61</v>
      </c>
      <c r="C58" s="56"/>
      <c r="D58" s="27">
        <v>0</v>
      </c>
      <c r="E58" s="28">
        <v>0</v>
      </c>
      <c r="F58" s="28">
        <v>0</v>
      </c>
      <c r="G58" s="24">
        <f t="shared" si="2"/>
        <v>0</v>
      </c>
    </row>
    <row r="59" spans="1:13" s="13" customFormat="1" ht="15" customHeight="1">
      <c r="A59" s="51" t="s">
        <v>62</v>
      </c>
      <c r="B59" s="52"/>
      <c r="C59" s="53"/>
      <c r="D59" s="23">
        <v>0</v>
      </c>
      <c r="E59" s="23">
        <v>63449117.619999997</v>
      </c>
      <c r="F59" s="23">
        <f t="shared" ref="F59" si="15">F52+F56</f>
        <v>0</v>
      </c>
      <c r="G59" s="24">
        <f t="shared" si="2"/>
        <v>63449117.619999997</v>
      </c>
      <c r="H59" s="25"/>
      <c r="I59" s="25"/>
      <c r="J59" s="25"/>
      <c r="K59" s="25"/>
      <c r="L59" s="25"/>
      <c r="M59" s="25"/>
    </row>
    <row r="60" spans="1:13" s="13" customFormat="1" ht="15" customHeight="1">
      <c r="A60" s="51" t="s">
        <v>63</v>
      </c>
      <c r="B60" s="52"/>
      <c r="C60" s="53"/>
      <c r="D60" s="23">
        <f>D52+D56+D59</f>
        <v>1279610698.3199999</v>
      </c>
      <c r="E60" s="24">
        <f>E52+E56+E59</f>
        <v>159506285.06999999</v>
      </c>
      <c r="F60" s="24">
        <f>F52+F56+F59</f>
        <v>0</v>
      </c>
      <c r="G60" s="24">
        <f t="shared" si="2"/>
        <v>159506285.06999999</v>
      </c>
      <c r="H60" s="25"/>
      <c r="I60" s="25"/>
      <c r="J60" s="25"/>
      <c r="K60" s="25"/>
      <c r="L60" s="25"/>
      <c r="M60" s="25"/>
    </row>
    <row r="61" spans="1:13" ht="15" customHeight="1">
      <c r="A61" s="65" t="s">
        <v>64</v>
      </c>
      <c r="B61" s="57"/>
      <c r="C61" s="58"/>
      <c r="D61" s="27">
        <f>(D38+D50)-(D52+D56)</f>
        <v>-33468247.610000134</v>
      </c>
      <c r="E61" s="27">
        <f>(E38+E50)-(E52+E56+E59)</f>
        <v>586887274.64999986</v>
      </c>
      <c r="F61" s="27">
        <f t="shared" ref="F61" si="16">(F38+F50)-(F52+F56)</f>
        <v>-15287962.750000002</v>
      </c>
      <c r="G61" s="24">
        <f>SUM(E61:F61)</f>
        <v>571599311.89999986</v>
      </c>
    </row>
    <row r="62" spans="1:13" s="13" customFormat="1" ht="15" customHeight="1">
      <c r="A62" s="51" t="s">
        <v>65</v>
      </c>
      <c r="B62" s="52"/>
      <c r="C62" s="53"/>
      <c r="D62" s="45">
        <v>825850350.61000001</v>
      </c>
      <c r="E62" s="46">
        <v>767877010.36000001</v>
      </c>
      <c r="F62" s="46">
        <v>57973340.25</v>
      </c>
      <c r="G62" s="24">
        <f>SUM(E62:F62)</f>
        <v>825850350.61000001</v>
      </c>
      <c r="H62" s="25"/>
      <c r="I62" s="25"/>
      <c r="J62" s="25"/>
      <c r="K62" s="25"/>
      <c r="L62" s="25"/>
      <c r="M62" s="25"/>
    </row>
    <row r="63" spans="1:13" s="13" customFormat="1" ht="15" customHeight="1">
      <c r="A63" s="51" t="s">
        <v>66</v>
      </c>
      <c r="B63" s="52"/>
      <c r="C63" s="53"/>
      <c r="D63" s="23">
        <f>D61+D62</f>
        <v>792382102.99999988</v>
      </c>
      <c r="E63" s="23">
        <f>E61+E62</f>
        <v>1354764285.0099998</v>
      </c>
      <c r="F63" s="23">
        <f t="shared" ref="F63" si="17">F61+F62</f>
        <v>42685377.5</v>
      </c>
      <c r="G63" s="24">
        <f t="shared" si="2"/>
        <v>1397449662.5099998</v>
      </c>
      <c r="H63" s="25"/>
      <c r="I63" s="25"/>
      <c r="J63" s="25"/>
      <c r="K63" s="25"/>
      <c r="L63" s="25"/>
      <c r="M63" s="25"/>
    </row>
    <row r="64" spans="1:13" ht="15" customHeight="1">
      <c r="A64" s="61" t="s">
        <v>67</v>
      </c>
      <c r="B64" s="55"/>
      <c r="C64" s="56"/>
      <c r="D64" s="27">
        <v>223406861.84</v>
      </c>
      <c r="E64" s="28">
        <v>209059020.36000001</v>
      </c>
      <c r="F64" s="28">
        <v>14347841.48</v>
      </c>
      <c r="G64" s="24">
        <f t="shared" si="2"/>
        <v>223406861.84</v>
      </c>
    </row>
    <row r="65" spans="1:7" ht="15" customHeight="1">
      <c r="A65" s="61" t="s">
        <v>68</v>
      </c>
      <c r="B65" s="55"/>
      <c r="C65" s="56"/>
      <c r="D65" s="27">
        <v>1632994717.4300001</v>
      </c>
      <c r="E65" s="28">
        <v>107621493.94</v>
      </c>
      <c r="F65" s="28">
        <v>0</v>
      </c>
      <c r="G65" s="24">
        <f t="shared" si="2"/>
        <v>107621493.94</v>
      </c>
    </row>
    <row r="66" spans="1:7" ht="15" customHeight="1">
      <c r="A66" s="61" t="s">
        <v>69</v>
      </c>
      <c r="B66" s="55"/>
      <c r="C66" s="56"/>
      <c r="D66" s="27">
        <v>0</v>
      </c>
      <c r="E66" s="28">
        <v>68225.89</v>
      </c>
      <c r="F66" s="28">
        <v>97465.57</v>
      </c>
      <c r="G66" s="24">
        <f t="shared" si="2"/>
        <v>165691.46000000002</v>
      </c>
    </row>
    <row r="67" spans="1:7" ht="15" customHeight="1">
      <c r="A67" s="61" t="s">
        <v>70</v>
      </c>
      <c r="B67" s="55"/>
      <c r="C67" s="56"/>
      <c r="D67" s="44">
        <f>D63-(D64+D65)+D66</f>
        <v>-1064019476.2700001</v>
      </c>
      <c r="E67" s="44">
        <f t="shared" ref="E67:F67" si="18">E63-(E64+E65)+E66</f>
        <v>1038151996.5999998</v>
      </c>
      <c r="F67" s="44">
        <f t="shared" si="18"/>
        <v>28435001.59</v>
      </c>
      <c r="G67" s="24">
        <f t="shared" si="2"/>
        <v>1066586998.1899998</v>
      </c>
    </row>
    <row r="68" spans="1:7">
      <c r="G68" s="42"/>
    </row>
    <row r="71" spans="1:7">
      <c r="F71" s="7" t="s">
        <v>71</v>
      </c>
    </row>
    <row r="73" spans="1:7">
      <c r="F73" s="54" t="s">
        <v>78</v>
      </c>
      <c r="G73" s="54"/>
    </row>
    <row r="74" spans="1:7">
      <c r="F74" s="47" t="s">
        <v>80</v>
      </c>
      <c r="G74" s="47"/>
    </row>
    <row r="75" spans="1:7">
      <c r="E75" s="43"/>
    </row>
  </sheetData>
  <sheetProtection formatCells="0" formatColumns="0" formatRows="0" insertColumns="0" insertRows="0" insertHyperlinks="0" deleteColumns="0" deleteRows="0" sort="0" autoFilter="0" pivotTables="0"/>
  <mergeCells count="66">
    <mergeCell ref="B11:C11"/>
    <mergeCell ref="A8:C8"/>
    <mergeCell ref="A2:G2"/>
    <mergeCell ref="F5:F6"/>
    <mergeCell ref="C4:D4"/>
    <mergeCell ref="C5:D5"/>
    <mergeCell ref="C6:D6"/>
    <mergeCell ref="A9:C9"/>
    <mergeCell ref="A10:C10"/>
    <mergeCell ref="A51:C51"/>
    <mergeCell ref="A52:C52"/>
    <mergeCell ref="A47:C47"/>
    <mergeCell ref="A48:C48"/>
    <mergeCell ref="A49:C49"/>
    <mergeCell ref="A50:C50"/>
    <mergeCell ref="A62:C62"/>
    <mergeCell ref="A63:C63"/>
    <mergeCell ref="A64:C64"/>
    <mergeCell ref="A65:C65"/>
    <mergeCell ref="A56:C56"/>
    <mergeCell ref="A66:C66"/>
    <mergeCell ref="A67:C67"/>
    <mergeCell ref="B15:C15"/>
    <mergeCell ref="B16:C16"/>
    <mergeCell ref="B17:C17"/>
    <mergeCell ref="B18:C18"/>
    <mergeCell ref="A24:C24"/>
    <mergeCell ref="A25:C25"/>
    <mergeCell ref="B20:C20"/>
    <mergeCell ref="B21:C21"/>
    <mergeCell ref="B22:C22"/>
    <mergeCell ref="B23:C23"/>
    <mergeCell ref="B32:C32"/>
    <mergeCell ref="B33:C33"/>
    <mergeCell ref="B34:C34"/>
    <mergeCell ref="A61:C61"/>
    <mergeCell ref="B42:C42"/>
    <mergeCell ref="B43:C43"/>
    <mergeCell ref="B12:C12"/>
    <mergeCell ref="B13:C13"/>
    <mergeCell ref="B29:C29"/>
    <mergeCell ref="B30:C30"/>
    <mergeCell ref="B31:C31"/>
    <mergeCell ref="A37:C37"/>
    <mergeCell ref="A38:C38"/>
    <mergeCell ref="A39:C39"/>
    <mergeCell ref="A40:C40"/>
    <mergeCell ref="A26:C26"/>
    <mergeCell ref="A27:C27"/>
    <mergeCell ref="A28:C28"/>
    <mergeCell ref="F74:G74"/>
    <mergeCell ref="A1:G1"/>
    <mergeCell ref="B53:C53"/>
    <mergeCell ref="A60:C60"/>
    <mergeCell ref="A44:C44"/>
    <mergeCell ref="A14:C14"/>
    <mergeCell ref="A19:C19"/>
    <mergeCell ref="F73:G73"/>
    <mergeCell ref="B54:C54"/>
    <mergeCell ref="B55:C55"/>
    <mergeCell ref="B57:C57"/>
    <mergeCell ref="B58:C58"/>
    <mergeCell ref="A59:C59"/>
    <mergeCell ref="B35:C35"/>
    <mergeCell ref="B36:C36"/>
    <mergeCell ref="B41:C41"/>
  </mergeCells>
  <pageMargins left="0.27777777777778001" right="0.12" top="0.27777777777778001" bottom="0.27777777777778001" header="0.5" footer="0.5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defaultRowHeight="12.75"/>
  <sheetData>
    <row r="1" spans="1:1" ht="23.45" customHeight="1">
      <c r="A1" s="1" t="s">
        <v>72</v>
      </c>
    </row>
    <row r="3" spans="1:1">
      <c r="A3" t="s">
        <v>73</v>
      </c>
    </row>
    <row r="5" spans="1:1">
      <c r="A5" t="s">
        <v>74</v>
      </c>
    </row>
    <row r="6" spans="1:1" ht="14.45" customHeight="1">
      <c r="A6" s="2" t="s">
        <v>75</v>
      </c>
    </row>
    <row r="9" spans="1:1">
      <c r="A9" t="s">
        <v>76</v>
      </c>
    </row>
    <row r="10" spans="1:1">
      <c r="A10">
        <v>48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3 - SRE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MENCHU V. TORALDE</cp:lastModifiedBy>
  <cp:lastPrinted>2024-04-16T14:50:43Z</cp:lastPrinted>
  <dcterms:created xsi:type="dcterms:W3CDTF">2022-11-05T08:31:32Z</dcterms:created>
  <dcterms:modified xsi:type="dcterms:W3CDTF">2025-07-14T03:00:04Z</dcterms:modified>
  <cp:category/>
</cp:coreProperties>
</file>